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950" activeTab="0"/>
  </bookViews>
  <sheets>
    <sheet name="2017" sheetId="1" r:id="rId1"/>
  </sheets>
  <definedNames>
    <definedName name="_xlnm.Print_Titles" localSheetId="0">'2017'!$A:$B</definedName>
    <definedName name="_xlnm.Print_Area" localSheetId="0">'2017'!$A$1:$AP$22</definedName>
  </definedNames>
  <calcPr fullCalcOnLoad="1"/>
</workbook>
</file>

<file path=xl/sharedStrings.xml><?xml version="1.0" encoding="utf-8"?>
<sst xmlns="http://schemas.openxmlformats.org/spreadsheetml/2006/main" count="81" uniqueCount="66">
  <si>
    <t>№ п/п</t>
  </si>
  <si>
    <t>Наименование сельского поселения</t>
  </si>
  <si>
    <t>Родилось на 1000 жителей</t>
  </si>
  <si>
    <t>баллы</t>
  </si>
  <si>
    <t>Надой на 1 корову, в кг</t>
  </si>
  <si>
    <t>Выдано кредит ЛПХ на 1 двор, рублей</t>
  </si>
  <si>
    <t>Всего,руб.</t>
  </si>
  <si>
    <t>на 1 жителя, рублей</t>
  </si>
  <si>
    <t>налог на имущество</t>
  </si>
  <si>
    <t>земельный налог</t>
  </si>
  <si>
    <t>КРС</t>
  </si>
  <si>
    <t>в том числе коровы</t>
  </si>
  <si>
    <t>центнеров</t>
  </si>
  <si>
    <t>балл</t>
  </si>
  <si>
    <t>по всем показателям</t>
  </si>
  <si>
    <t>Чутеевское</t>
  </si>
  <si>
    <t>Кушманское</t>
  </si>
  <si>
    <t>Хозесановское</t>
  </si>
  <si>
    <t>Багаевское</t>
  </si>
  <si>
    <t>Большекайбицкое</t>
  </si>
  <si>
    <t>Бурундуковское</t>
  </si>
  <si>
    <t>Маломеминское</t>
  </si>
  <si>
    <t>Муралинское</t>
  </si>
  <si>
    <t>Молькеевское</t>
  </si>
  <si>
    <t>Эбалаковское</t>
  </si>
  <si>
    <t>Кулангинское</t>
  </si>
  <si>
    <t>Надеждинское</t>
  </si>
  <si>
    <t>Старотябердинское</t>
  </si>
  <si>
    <t>Большеподберезинское</t>
  </si>
  <si>
    <t>Большерусаковское</t>
  </si>
  <si>
    <t>Ульянковское</t>
  </si>
  <si>
    <t>Федоровское</t>
  </si>
  <si>
    <t>Всего по району:</t>
  </si>
  <si>
    <t>%</t>
  </si>
  <si>
    <t>Всего, тыс.руб.</t>
  </si>
  <si>
    <t>единиц</t>
  </si>
  <si>
    <t xml:space="preserve">Родилось на 1000 жителей </t>
  </si>
  <si>
    <t>РОДИЛИСЬ ДЕТЕЙ</t>
  </si>
  <si>
    <t xml:space="preserve">СМЕРТНОСТЬ  на 1000 жителей </t>
  </si>
  <si>
    <t>Смертность на 1000 жителей</t>
  </si>
  <si>
    <t>Плотность поголовья КРС на 100 дворов, голов</t>
  </si>
  <si>
    <t>Плотность поголовья коров  на 100 дворов, голов</t>
  </si>
  <si>
    <t>коровы</t>
  </si>
  <si>
    <t>УМЕРЛИ, человек</t>
  </si>
  <si>
    <t xml:space="preserve">баллы </t>
  </si>
  <si>
    <t>план 2017 годовой</t>
  </si>
  <si>
    <t>Исполнение бюджета за 2017 год, %</t>
  </si>
  <si>
    <t>Сбор собственных доходов сельских поселений за  2017 г.</t>
  </si>
  <si>
    <t>Сумма задолженности по налогам физических лиц на 1 января 2018 года, тыс. руб.</t>
  </si>
  <si>
    <t>введенная за  2017г. жилья  на одного жителя, кв.м</t>
  </si>
  <si>
    <t>в том числе введенная за 2017г. на одного жителя, кв.м</t>
  </si>
  <si>
    <t>январь-декабрь 2017 г.</t>
  </si>
  <si>
    <t>Достижения в спорте (сумма баллов), январь-декабрь  2017 г.</t>
  </si>
  <si>
    <t>Достижения в спорте    за  2017 год</t>
  </si>
  <si>
    <t>Введено жилья за  2017 год , кв.метров</t>
  </si>
  <si>
    <t>Количество дворов на 01.01.2018 год</t>
  </si>
  <si>
    <t>Закуплено молоко от населения январь-декабрь  2017 года</t>
  </si>
  <si>
    <t>Всего выдано кредитов с 2006 года по 01.01.2018, тыс.руб.</t>
  </si>
  <si>
    <t>ИТОГОВЫЕ ДАННЫЕ ПО СЕЛЬСКИМ ПОСЕЛЕНИЯМ ЗА  2017 ГОД</t>
  </si>
  <si>
    <t>Итого задолженность по налогам физических лиц             на 1 января 2018 года</t>
  </si>
  <si>
    <t>Поголовье  скота, голов     на 01 января  2018 года</t>
  </si>
  <si>
    <t>Занимаемое место                на  01.10.  2017 года</t>
  </si>
  <si>
    <t>Отклонение                 (+   рост,                          " - " уменьшение)         к 9 месяцам              2017 г.</t>
  </si>
  <si>
    <t xml:space="preserve">ИТОГО баллы по всем показателям за 12 месяцев 2017 год </t>
  </si>
  <si>
    <t>Занимаемое место на 01.01.2018 г.</t>
  </si>
  <si>
    <t>численность населения на 01.01.2017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</si>
</sst>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00"/>
    <numFmt numFmtId="168" formatCode="0.00000"/>
    <numFmt numFmtId="169" formatCode="0.0000"/>
    <numFmt numFmtId="170" formatCode="#,##0.000"/>
    <numFmt numFmtId="171" formatCode="#,##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color indexed="8"/>
      <name val="Arial Cyr"/>
      <family val="2"/>
    </font>
    <font>
      <sz val="16"/>
      <color indexed="8"/>
      <name val="Tahoma"/>
      <family val="2"/>
    </font>
    <font>
      <sz val="16"/>
      <color indexed="10"/>
      <name val="Tahoma"/>
      <family val="2"/>
    </font>
    <font>
      <sz val="14"/>
      <color indexed="8"/>
      <name val="Tahoma"/>
      <family val="2"/>
    </font>
    <font>
      <b/>
      <sz val="16"/>
      <color indexed="8"/>
      <name val="Tahoma"/>
      <family val="2"/>
    </font>
    <font>
      <b/>
      <sz val="16"/>
      <name val="Tahoma"/>
      <family val="2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5.8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5.8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5.8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5.8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6"/>
      <color theme="1"/>
      <name val="Tahoma"/>
      <family val="2"/>
    </font>
    <font>
      <sz val="16"/>
      <color rgb="FFFF0000"/>
      <name val="Tahoma"/>
      <family val="2"/>
    </font>
    <font>
      <sz val="16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top" wrapText="1"/>
    </xf>
    <xf numFmtId="3" fontId="46" fillId="33" borderId="10" xfId="0" applyNumberFormat="1" applyFont="1" applyFill="1" applyBorder="1" applyAlignment="1">
      <alignment horizontal="right" vertical="top" wrapText="1"/>
    </xf>
    <xf numFmtId="3" fontId="46" fillId="33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vertical="top" wrapText="1"/>
    </xf>
    <xf numFmtId="0" fontId="2" fillId="35" borderId="12" xfId="0" applyFont="1" applyFill="1" applyBorder="1" applyAlignment="1">
      <alignment horizontal="center" vertical="top" wrapText="1"/>
    </xf>
    <xf numFmtId="3" fontId="6" fillId="35" borderId="10" xfId="0" applyNumberFormat="1" applyFont="1" applyFill="1" applyBorder="1" applyAlignment="1">
      <alignment horizontal="right" vertical="top" wrapText="1"/>
    </xf>
    <xf numFmtId="0" fontId="2" fillId="35" borderId="0" xfId="0" applyFont="1" applyFill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right" vertical="top" wrapText="1"/>
    </xf>
    <xf numFmtId="4" fontId="6" fillId="35" borderId="10" xfId="0" applyNumberFormat="1" applyFont="1" applyFill="1" applyBorder="1" applyAlignment="1">
      <alignment horizontal="right" vertical="top" wrapText="1"/>
    </xf>
    <xf numFmtId="0" fontId="5" fillId="35" borderId="10" xfId="0" applyNumberFormat="1" applyFont="1" applyFill="1" applyBorder="1" applyAlignment="1">
      <alignment horizontal="right" vertical="top" wrapText="1"/>
    </xf>
    <xf numFmtId="0" fontId="3" fillId="35" borderId="0" xfId="0" applyFont="1" applyFill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1" fontId="6" fillId="35" borderId="10" xfId="0" applyNumberFormat="1" applyFont="1" applyFill="1" applyBorder="1" applyAlignment="1">
      <alignment vertical="top" wrapText="1"/>
    </xf>
    <xf numFmtId="1" fontId="5" fillId="35" borderId="10" xfId="0" applyNumberFormat="1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2" fillId="36" borderId="0" xfId="0" applyFont="1" applyFill="1" applyAlignment="1">
      <alignment vertical="top" wrapText="1"/>
    </xf>
    <xf numFmtId="166" fontId="6" fillId="36" borderId="13" xfId="0" applyNumberFormat="1" applyFont="1" applyFill="1" applyBorder="1" applyAlignment="1">
      <alignment vertical="top"/>
    </xf>
    <xf numFmtId="165" fontId="6" fillId="36" borderId="10" xfId="0" applyNumberFormat="1" applyFont="1" applyFill="1" applyBorder="1" applyAlignment="1">
      <alignment vertical="top" wrapText="1"/>
    </xf>
    <xf numFmtId="166" fontId="6" fillId="36" borderId="10" xfId="0" applyNumberFormat="1" applyFont="1" applyFill="1" applyBorder="1" applyAlignment="1">
      <alignment vertical="top"/>
    </xf>
    <xf numFmtId="0" fontId="3" fillId="36" borderId="0" xfId="0" applyFont="1" applyFill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3" fontId="6" fillId="36" borderId="10" xfId="0" applyNumberFormat="1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0" fontId="47" fillId="37" borderId="10" xfId="0" applyFont="1" applyFill="1" applyBorder="1" applyAlignment="1">
      <alignment horizontal="center" vertical="top" wrapText="1"/>
    </xf>
    <xf numFmtId="164" fontId="6" fillId="37" borderId="10" xfId="0" applyNumberFormat="1" applyFont="1" applyFill="1" applyBorder="1" applyAlignment="1">
      <alignment horizontal="right" vertical="top" wrapText="1"/>
    </xf>
    <xf numFmtId="164" fontId="5" fillId="37" borderId="10" xfId="0" applyNumberFormat="1" applyFont="1" applyFill="1" applyBorder="1" applyAlignment="1">
      <alignment horizontal="right" vertical="top" wrapText="1"/>
    </xf>
    <xf numFmtId="3" fontId="6" fillId="37" borderId="10" xfId="0" applyNumberFormat="1" applyFont="1" applyFill="1" applyBorder="1" applyAlignment="1">
      <alignment horizontal="right" vertical="top" wrapText="1"/>
    </xf>
    <xf numFmtId="0" fontId="2" fillId="37" borderId="0" xfId="0" applyFont="1" applyFill="1" applyAlignment="1">
      <alignment vertical="top" wrapText="1"/>
    </xf>
    <xf numFmtId="0" fontId="48" fillId="38" borderId="12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" vertical="top" wrapText="1"/>
    </xf>
    <xf numFmtId="0" fontId="48" fillId="38" borderId="10" xfId="0" applyFont="1" applyFill="1" applyBorder="1" applyAlignment="1">
      <alignment horizontal="center" vertical="top" wrapText="1"/>
    </xf>
    <xf numFmtId="0" fontId="48" fillId="38" borderId="13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top" wrapText="1"/>
    </xf>
    <xf numFmtId="3" fontId="46" fillId="38" borderId="10" xfId="0" applyNumberFormat="1" applyFont="1" applyFill="1" applyBorder="1" applyAlignment="1">
      <alignment horizontal="right" vertical="top" wrapText="1"/>
    </xf>
    <xf numFmtId="3" fontId="6" fillId="38" borderId="10" xfId="0" applyNumberFormat="1" applyFont="1" applyFill="1" applyBorder="1" applyAlignment="1">
      <alignment horizontal="right" vertical="top" wrapText="1"/>
    </xf>
    <xf numFmtId="3" fontId="5" fillId="38" borderId="10" xfId="0" applyNumberFormat="1" applyFont="1" applyFill="1" applyBorder="1" applyAlignment="1">
      <alignment horizontal="right" vertical="top" wrapText="1"/>
    </xf>
    <xf numFmtId="3" fontId="46" fillId="38" borderId="11" xfId="0" applyNumberFormat="1" applyFont="1" applyFill="1" applyBorder="1" applyAlignment="1">
      <alignment horizontal="right" vertical="top" wrapText="1"/>
    </xf>
    <xf numFmtId="0" fontId="48" fillId="38" borderId="0" xfId="0" applyFont="1" applyFill="1" applyAlignment="1">
      <alignment vertical="top" wrapText="1"/>
    </xf>
    <xf numFmtId="0" fontId="2" fillId="38" borderId="0" xfId="0" applyFont="1" applyFill="1" applyAlignment="1">
      <alignment vertical="top" wrapText="1"/>
    </xf>
    <xf numFmtId="3" fontId="2" fillId="38" borderId="0" xfId="0" applyNumberFormat="1" applyFont="1" applyFill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horizontal="right" vertical="top" wrapText="1"/>
    </xf>
    <xf numFmtId="3" fontId="6" fillId="33" borderId="10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2" fillId="39" borderId="12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vertical="top" wrapText="1"/>
    </xf>
    <xf numFmtId="3" fontId="46" fillId="39" borderId="10" xfId="0" applyNumberFormat="1" applyFont="1" applyFill="1" applyBorder="1" applyAlignment="1">
      <alignment horizontal="right" vertical="top" wrapText="1"/>
    </xf>
    <xf numFmtId="164" fontId="6" fillId="39" borderId="10" xfId="0" applyNumberFormat="1" applyFont="1" applyFill="1" applyBorder="1" applyAlignment="1">
      <alignment horizontal="right" vertical="top" wrapText="1"/>
    </xf>
    <xf numFmtId="3" fontId="6" fillId="39" borderId="10" xfId="0" applyNumberFormat="1" applyFont="1" applyFill="1" applyBorder="1" applyAlignment="1">
      <alignment horizontal="right" vertical="top" wrapText="1"/>
    </xf>
    <xf numFmtId="3" fontId="46" fillId="39" borderId="11" xfId="0" applyNumberFormat="1" applyFont="1" applyFill="1" applyBorder="1" applyAlignment="1">
      <alignment horizontal="right" vertical="top" wrapText="1"/>
    </xf>
    <xf numFmtId="0" fontId="2" fillId="39" borderId="0" xfId="0" applyFont="1" applyFill="1" applyAlignment="1">
      <alignment vertical="top" wrapText="1"/>
    </xf>
    <xf numFmtId="3" fontId="6" fillId="9" borderId="10" xfId="0" applyNumberFormat="1" applyFont="1" applyFill="1" applyBorder="1" applyAlignment="1">
      <alignment horizontal="right" vertical="top" wrapText="1"/>
    </xf>
    <xf numFmtId="0" fontId="48" fillId="3" borderId="12" xfId="0" applyFont="1" applyFill="1" applyBorder="1" applyAlignment="1">
      <alignment horizontal="center" vertical="top" wrapText="1"/>
    </xf>
    <xf numFmtId="0" fontId="48" fillId="3" borderId="10" xfId="0" applyFont="1" applyFill="1" applyBorder="1" applyAlignment="1">
      <alignment horizontal="center" vertical="top" wrapText="1"/>
    </xf>
    <xf numFmtId="0" fontId="48" fillId="3" borderId="13" xfId="0" applyFont="1" applyFill="1" applyBorder="1" applyAlignment="1">
      <alignment horizontal="center" vertical="top" wrapText="1"/>
    </xf>
    <xf numFmtId="3" fontId="46" fillId="3" borderId="10" xfId="0" applyNumberFormat="1" applyFont="1" applyFill="1" applyBorder="1" applyAlignment="1">
      <alignment horizontal="right" vertical="top" wrapText="1"/>
    </xf>
    <xf numFmtId="3" fontId="46" fillId="3" borderId="11" xfId="0" applyNumberFormat="1" applyFont="1" applyFill="1" applyBorder="1" applyAlignment="1">
      <alignment horizontal="right" vertical="top" wrapText="1"/>
    </xf>
    <xf numFmtId="0" fontId="48" fillId="3" borderId="0" xfId="0" applyFont="1" applyFill="1" applyAlignment="1">
      <alignment vertical="top" wrapText="1"/>
    </xf>
    <xf numFmtId="3" fontId="6" fillId="3" borderId="10" xfId="0" applyNumberFormat="1" applyFont="1" applyFill="1" applyBorder="1" applyAlignment="1">
      <alignment horizontal="right" vertical="top" wrapText="1"/>
    </xf>
    <xf numFmtId="0" fontId="2" fillId="11" borderId="12" xfId="0" applyFont="1" applyFill="1" applyBorder="1" applyAlignment="1">
      <alignment horizontal="center" vertical="top" wrapText="1"/>
    </xf>
    <xf numFmtId="0" fontId="2" fillId="11" borderId="10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vertical="top" wrapText="1"/>
    </xf>
    <xf numFmtId="0" fontId="2" fillId="11" borderId="13" xfId="0" applyFont="1" applyFill="1" applyBorder="1" applyAlignment="1">
      <alignment horizontal="center" vertical="top" wrapText="1"/>
    </xf>
    <xf numFmtId="3" fontId="6" fillId="11" borderId="10" xfId="0" applyNumberFormat="1" applyFont="1" applyFill="1" applyBorder="1" applyAlignment="1">
      <alignment horizontal="right" vertical="top" wrapText="1"/>
    </xf>
    <xf numFmtId="3" fontId="5" fillId="11" borderId="10" xfId="0" applyNumberFormat="1" applyFont="1" applyFill="1" applyBorder="1" applyAlignment="1">
      <alignment horizontal="right" vertical="top" wrapText="1"/>
    </xf>
    <xf numFmtId="3" fontId="6" fillId="11" borderId="11" xfId="0" applyNumberFormat="1" applyFont="1" applyFill="1" applyBorder="1" applyAlignment="1">
      <alignment horizontal="right" vertical="top" wrapText="1"/>
    </xf>
    <xf numFmtId="0" fontId="2" fillId="11" borderId="0" xfId="0" applyFont="1" applyFill="1" applyAlignment="1">
      <alignment vertical="top" wrapText="1"/>
    </xf>
    <xf numFmtId="0" fontId="3" fillId="11" borderId="0" xfId="0" applyFont="1" applyFill="1" applyAlignment="1">
      <alignment vertical="top" wrapText="1"/>
    </xf>
    <xf numFmtId="0" fontId="2" fillId="19" borderId="12" xfId="0" applyFont="1" applyFill="1" applyBorder="1" applyAlignment="1">
      <alignment horizontal="center" vertical="top" wrapText="1"/>
    </xf>
    <xf numFmtId="0" fontId="3" fillId="19" borderId="10" xfId="0" applyFont="1" applyFill="1" applyBorder="1" applyAlignment="1">
      <alignment vertical="top" wrapText="1"/>
    </xf>
    <xf numFmtId="3" fontId="6" fillId="19" borderId="10" xfId="0" applyNumberFormat="1" applyFont="1" applyFill="1" applyBorder="1" applyAlignment="1">
      <alignment horizontal="right" vertical="top" wrapText="1"/>
    </xf>
    <xf numFmtId="164" fontId="6" fillId="19" borderId="10" xfId="0" applyNumberFormat="1" applyFont="1" applyFill="1" applyBorder="1" applyAlignment="1">
      <alignment horizontal="right" vertical="top" wrapText="1"/>
    </xf>
    <xf numFmtId="3" fontId="6" fillId="19" borderId="11" xfId="0" applyNumberFormat="1" applyFont="1" applyFill="1" applyBorder="1" applyAlignment="1">
      <alignment horizontal="right" vertical="top" wrapText="1"/>
    </xf>
    <xf numFmtId="0" fontId="3" fillId="19" borderId="0" xfId="0" applyFont="1" applyFill="1" applyAlignment="1">
      <alignment vertical="top" wrapText="1"/>
    </xf>
    <xf numFmtId="0" fontId="2" fillId="19" borderId="0" xfId="0" applyFont="1" applyFill="1" applyAlignment="1">
      <alignment vertical="top" wrapText="1"/>
    </xf>
    <xf numFmtId="0" fontId="2" fillId="9" borderId="0" xfId="0" applyFont="1" applyFill="1" applyAlignment="1">
      <alignment/>
    </xf>
    <xf numFmtId="0" fontId="2" fillId="9" borderId="0" xfId="0" applyFont="1" applyFill="1" applyAlignment="1">
      <alignment vertical="top" wrapText="1"/>
    </xf>
    <xf numFmtId="0" fontId="3" fillId="9" borderId="0" xfId="0" applyFont="1" applyFill="1" applyAlignment="1">
      <alignment vertical="top" wrapText="1"/>
    </xf>
    <xf numFmtId="0" fontId="2" fillId="9" borderId="10" xfId="0" applyFont="1" applyFill="1" applyBorder="1" applyAlignment="1">
      <alignment vertical="top" wrapText="1"/>
    </xf>
    <xf numFmtId="0" fontId="3" fillId="9" borderId="10" xfId="0" applyFont="1" applyFill="1" applyBorder="1" applyAlignment="1">
      <alignment vertical="top" wrapText="1"/>
    </xf>
    <xf numFmtId="3" fontId="6" fillId="9" borderId="10" xfId="0" applyNumberFormat="1" applyFont="1" applyFill="1" applyBorder="1" applyAlignment="1">
      <alignment vertical="top" wrapText="1"/>
    </xf>
    <xf numFmtId="1" fontId="6" fillId="9" borderId="10" xfId="0" applyNumberFormat="1" applyFont="1" applyFill="1" applyBorder="1" applyAlignment="1">
      <alignment vertical="top" wrapText="1"/>
    </xf>
    <xf numFmtId="0" fontId="6" fillId="9" borderId="10" xfId="0" applyFont="1" applyFill="1" applyBorder="1" applyAlignment="1">
      <alignment vertical="top" wrapText="1"/>
    </xf>
    <xf numFmtId="3" fontId="5" fillId="9" borderId="10" xfId="0" applyNumberFormat="1" applyFont="1" applyFill="1" applyBorder="1" applyAlignment="1">
      <alignment vertical="top" wrapText="1"/>
    </xf>
    <xf numFmtId="0" fontId="6" fillId="9" borderId="13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6" fillId="34" borderId="10" xfId="0" applyNumberFormat="1" applyFont="1" applyFill="1" applyBorder="1" applyAlignment="1">
      <alignment horizontal="right" vertical="top" wrapText="1"/>
    </xf>
    <xf numFmtId="0" fontId="47" fillId="38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center" vertical="top" wrapText="1"/>
    </xf>
    <xf numFmtId="0" fontId="2" fillId="15" borderId="0" xfId="0" applyFont="1" applyFill="1" applyBorder="1" applyAlignment="1">
      <alignment vertical="top" wrapText="1"/>
    </xf>
    <xf numFmtId="0" fontId="2" fillId="15" borderId="0" xfId="0" applyFont="1" applyFill="1" applyAlignment="1">
      <alignment vertical="top" wrapText="1"/>
    </xf>
    <xf numFmtId="0" fontId="5" fillId="15" borderId="14" xfId="0" applyFont="1" applyFill="1" applyBorder="1" applyAlignment="1">
      <alignment vertical="top" wrapText="1"/>
    </xf>
    <xf numFmtId="3" fontId="5" fillId="15" borderId="14" xfId="0" applyNumberFormat="1" applyFont="1" applyFill="1" applyBorder="1" applyAlignment="1">
      <alignment vertical="top" wrapText="1"/>
    </xf>
    <xf numFmtId="0" fontId="2" fillId="39" borderId="14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vertical="top" wrapText="1"/>
    </xf>
    <xf numFmtId="3" fontId="5" fillId="37" borderId="10" xfId="0" applyNumberFormat="1" applyFont="1" applyFill="1" applyBorder="1" applyAlignment="1">
      <alignment horizontal="right" vertical="top" wrapText="1"/>
    </xf>
    <xf numFmtId="3" fontId="5" fillId="34" borderId="14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vertical="top" wrapText="1"/>
    </xf>
    <xf numFmtId="3" fontId="6" fillId="15" borderId="10" xfId="0" applyNumberFormat="1" applyFont="1" applyFill="1" applyBorder="1" applyAlignment="1">
      <alignment horizontal="right" vertical="top" wrapText="1"/>
    </xf>
    <xf numFmtId="0" fontId="6" fillId="19" borderId="10" xfId="0" applyNumberFormat="1" applyFont="1" applyFill="1" applyBorder="1" applyAlignment="1">
      <alignment horizontal="right" vertical="top" wrapText="1"/>
    </xf>
    <xf numFmtId="0" fontId="5" fillId="19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  <xf numFmtId="0" fontId="3" fillId="19" borderId="11" xfId="0" applyFont="1" applyFill="1" applyBorder="1" applyAlignment="1">
      <alignment horizontal="center" vertical="top" wrapText="1"/>
    </xf>
    <xf numFmtId="0" fontId="3" fillId="19" borderId="13" xfId="0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vertical="top" wrapText="1"/>
    </xf>
    <xf numFmtId="0" fontId="2" fillId="37" borderId="16" xfId="0" applyFont="1" applyFill="1" applyBorder="1" applyAlignment="1">
      <alignment horizontal="center" vertical="top" wrapText="1"/>
    </xf>
    <xf numFmtId="0" fontId="2" fillId="37" borderId="15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center" vertical="top" wrapText="1"/>
    </xf>
    <xf numFmtId="0" fontId="2" fillId="38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Q23"/>
  <sheetViews>
    <sheetView tabSelected="1" view="pageBreakPreview" zoomScale="58" zoomScaleNormal="70" zoomScaleSheetLayoutView="58" zoomScalePageLayoutView="0" workbookViewId="0" topLeftCell="A1">
      <pane xSplit="2" ySplit="4" topLeftCell="V5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AM5" sqref="AM5:AP21"/>
    </sheetView>
  </sheetViews>
  <sheetFormatPr defaultColWidth="9.00390625" defaultRowHeight="12.75"/>
  <cols>
    <col min="1" max="1" width="11.375" style="2" customWidth="1"/>
    <col min="2" max="2" width="47.25390625" style="2" customWidth="1"/>
    <col min="3" max="3" width="25.125" style="78" customWidth="1"/>
    <col min="4" max="4" width="18.75390625" style="71" customWidth="1"/>
    <col min="5" max="5" width="17.375" style="71" customWidth="1"/>
    <col min="6" max="6" width="17.25390625" style="71" customWidth="1"/>
    <col min="7" max="7" width="16.125" style="62" customWidth="1"/>
    <col min="8" max="8" width="22.125" style="62" customWidth="1"/>
    <col min="9" max="9" width="18.25390625" style="62" customWidth="1"/>
    <col min="10" max="10" width="19.00390625" style="87" customWidth="1"/>
    <col min="11" max="11" width="19.625" style="88" customWidth="1"/>
    <col min="12" max="12" width="18.625" style="27" customWidth="1"/>
    <col min="13" max="13" width="19.75390625" style="27" customWidth="1"/>
    <col min="14" max="14" width="22.25390625" style="31" customWidth="1"/>
    <col min="15" max="15" width="20.625" style="16" customWidth="1"/>
    <col min="16" max="16" width="21.625" style="16" customWidth="1"/>
    <col min="17" max="17" width="12.875" style="16" customWidth="1"/>
    <col min="18" max="18" width="21.00390625" style="94" customWidth="1"/>
    <col min="19" max="19" width="12.75390625" style="95" customWidth="1"/>
    <col min="20" max="20" width="12.875" style="94" customWidth="1"/>
    <col min="21" max="21" width="17.75390625" style="43" customWidth="1"/>
    <col min="22" max="22" width="17.875" style="43" customWidth="1"/>
    <col min="23" max="23" width="18.375" style="43" customWidth="1"/>
    <col min="24" max="24" width="15.25390625" style="43" customWidth="1"/>
    <col min="25" max="25" width="12.875" style="43" customWidth="1"/>
    <col min="26" max="26" width="18.625" style="53" customWidth="1"/>
    <col min="27" max="27" width="11.25390625" style="54" customWidth="1"/>
    <col min="28" max="28" width="12.875" style="54" customWidth="1"/>
    <col min="29" max="29" width="11.625" style="54" customWidth="1"/>
    <col min="30" max="30" width="12.625" style="54" customWidth="1"/>
    <col min="31" max="31" width="11.625" style="54" customWidth="1"/>
    <col min="32" max="32" width="12.625" style="54" customWidth="1"/>
    <col min="33" max="33" width="16.375" style="16" customWidth="1"/>
    <col min="34" max="34" width="13.25390625" style="16" customWidth="1"/>
    <col min="35" max="35" width="13.25390625" style="22" customWidth="1"/>
    <col min="36" max="36" width="16.75390625" style="96" customWidth="1"/>
    <col min="37" max="37" width="17.75390625" style="97" customWidth="1"/>
    <col min="38" max="38" width="24.375" style="98" customWidth="1"/>
    <col min="39" max="39" width="21.75390625" style="2" customWidth="1"/>
    <col min="40" max="40" width="23.375" style="115" customWidth="1"/>
    <col min="41" max="41" width="25.25390625" style="13" customWidth="1"/>
    <col min="42" max="42" width="25.125" style="2" customWidth="1"/>
    <col min="43" max="16384" width="9.125" style="2" customWidth="1"/>
  </cols>
  <sheetData>
    <row r="1" spans="1:43" ht="24" customHeight="1">
      <c r="A1" s="129" t="s">
        <v>58</v>
      </c>
      <c r="B1" s="129"/>
      <c r="C1" s="129"/>
      <c r="D1" s="129"/>
      <c r="E1" s="129"/>
      <c r="F1" s="129"/>
      <c r="G1" s="129"/>
      <c r="H1" s="129"/>
      <c r="I1" s="129"/>
      <c r="J1" s="123"/>
      <c r="K1" s="123"/>
      <c r="L1" s="124"/>
      <c r="M1" s="13"/>
      <c r="N1" s="125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3"/>
      <c r="AQ1" s="13"/>
    </row>
    <row r="2" spans="1:41" ht="29.25" customHeight="1">
      <c r="A2" s="1"/>
      <c r="B2" s="1"/>
      <c r="C2" s="73"/>
      <c r="D2" s="63"/>
      <c r="E2" s="63"/>
      <c r="F2" s="64"/>
      <c r="G2" s="56"/>
      <c r="H2" s="56"/>
      <c r="I2" s="57"/>
      <c r="J2" s="80"/>
      <c r="K2" s="80"/>
      <c r="O2" s="14"/>
      <c r="P2" s="14"/>
      <c r="Q2" s="14"/>
      <c r="R2" s="89"/>
      <c r="S2" s="89"/>
      <c r="T2" s="89"/>
      <c r="U2" s="36"/>
      <c r="V2" s="36"/>
      <c r="W2" s="36"/>
      <c r="X2" s="36"/>
      <c r="Y2" s="36"/>
      <c r="Z2" s="44"/>
      <c r="AA2" s="45"/>
      <c r="AB2" s="45"/>
      <c r="AC2" s="45"/>
      <c r="AD2" s="45"/>
      <c r="AE2" s="45"/>
      <c r="AF2" s="45"/>
      <c r="AG2" s="14"/>
      <c r="AH2" s="14"/>
      <c r="AI2" s="14"/>
      <c r="AM2" s="1"/>
      <c r="AN2" s="114"/>
      <c r="AO2" s="109"/>
    </row>
    <row r="3" spans="1:42" ht="141" customHeight="1">
      <c r="A3" s="4" t="s">
        <v>0</v>
      </c>
      <c r="B3" s="4" t="s">
        <v>1</v>
      </c>
      <c r="C3" s="74" t="s">
        <v>65</v>
      </c>
      <c r="D3" s="118" t="s">
        <v>37</v>
      </c>
      <c r="E3" s="118" t="s">
        <v>36</v>
      </c>
      <c r="F3" s="119" t="s">
        <v>2</v>
      </c>
      <c r="G3" s="35" t="s">
        <v>43</v>
      </c>
      <c r="H3" s="35" t="s">
        <v>38</v>
      </c>
      <c r="I3" s="35" t="s">
        <v>39</v>
      </c>
      <c r="J3" s="81" t="s">
        <v>52</v>
      </c>
      <c r="K3" s="82" t="s">
        <v>53</v>
      </c>
      <c r="L3" s="133" t="s">
        <v>54</v>
      </c>
      <c r="M3" s="133" t="s">
        <v>50</v>
      </c>
      <c r="N3" s="32" t="s">
        <v>49</v>
      </c>
      <c r="O3" s="135" t="s">
        <v>47</v>
      </c>
      <c r="P3" s="136"/>
      <c r="Q3" s="137"/>
      <c r="R3" s="138" t="s">
        <v>45</v>
      </c>
      <c r="S3" s="140" t="s">
        <v>46</v>
      </c>
      <c r="T3" s="140"/>
      <c r="U3" s="141" t="s">
        <v>48</v>
      </c>
      <c r="V3" s="142"/>
      <c r="W3" s="141" t="s">
        <v>59</v>
      </c>
      <c r="X3" s="143"/>
      <c r="Y3" s="142"/>
      <c r="Z3" s="46" t="s">
        <v>55</v>
      </c>
      <c r="AA3" s="144" t="s">
        <v>60</v>
      </c>
      <c r="AB3" s="145"/>
      <c r="AC3" s="144" t="s">
        <v>40</v>
      </c>
      <c r="AD3" s="145"/>
      <c r="AE3" s="144" t="s">
        <v>41</v>
      </c>
      <c r="AF3" s="145"/>
      <c r="AG3" s="23" t="s">
        <v>56</v>
      </c>
      <c r="AH3" s="111" t="s">
        <v>4</v>
      </c>
      <c r="AI3" s="26" t="s">
        <v>4</v>
      </c>
      <c r="AJ3" s="149" t="s">
        <v>57</v>
      </c>
      <c r="AK3" s="149" t="s">
        <v>5</v>
      </c>
      <c r="AL3" s="99" t="s">
        <v>5</v>
      </c>
      <c r="AM3" s="146" t="s">
        <v>63</v>
      </c>
      <c r="AN3" s="116" t="s">
        <v>64</v>
      </c>
      <c r="AO3" s="130" t="s">
        <v>61</v>
      </c>
      <c r="AP3" s="132" t="s">
        <v>62</v>
      </c>
    </row>
    <row r="4" spans="1:42" ht="119.25" customHeight="1">
      <c r="A4" s="4"/>
      <c r="B4" s="4"/>
      <c r="C4" s="75"/>
      <c r="D4" s="65" t="s">
        <v>51</v>
      </c>
      <c r="E4" s="65" t="s">
        <v>51</v>
      </c>
      <c r="F4" s="66" t="s">
        <v>3</v>
      </c>
      <c r="G4" s="58" t="s">
        <v>51</v>
      </c>
      <c r="H4" s="58" t="s">
        <v>51</v>
      </c>
      <c r="I4" s="59" t="s">
        <v>44</v>
      </c>
      <c r="J4" s="83"/>
      <c r="K4" s="82" t="s">
        <v>3</v>
      </c>
      <c r="L4" s="134"/>
      <c r="M4" s="134"/>
      <c r="N4" s="32" t="s">
        <v>3</v>
      </c>
      <c r="O4" s="17" t="s">
        <v>6</v>
      </c>
      <c r="P4" s="110" t="s">
        <v>7</v>
      </c>
      <c r="Q4" s="18" t="s">
        <v>3</v>
      </c>
      <c r="R4" s="139"/>
      <c r="S4" s="113" t="s">
        <v>33</v>
      </c>
      <c r="T4" s="90" t="s">
        <v>3</v>
      </c>
      <c r="U4" s="37" t="s">
        <v>8</v>
      </c>
      <c r="V4" s="37" t="s">
        <v>9</v>
      </c>
      <c r="W4" s="38" t="s">
        <v>34</v>
      </c>
      <c r="X4" s="37" t="s">
        <v>7</v>
      </c>
      <c r="Y4" s="39" t="s">
        <v>3</v>
      </c>
      <c r="Z4" s="47" t="s">
        <v>35</v>
      </c>
      <c r="AA4" s="48" t="s">
        <v>10</v>
      </c>
      <c r="AB4" s="48" t="s">
        <v>11</v>
      </c>
      <c r="AC4" s="48" t="s">
        <v>10</v>
      </c>
      <c r="AD4" s="108" t="s">
        <v>3</v>
      </c>
      <c r="AE4" s="48" t="s">
        <v>42</v>
      </c>
      <c r="AF4" s="108" t="s">
        <v>3</v>
      </c>
      <c r="AG4" s="112" t="s">
        <v>12</v>
      </c>
      <c r="AH4" s="112"/>
      <c r="AI4" s="22" t="s">
        <v>13</v>
      </c>
      <c r="AJ4" s="150"/>
      <c r="AK4" s="150"/>
      <c r="AL4" s="100" t="s">
        <v>13</v>
      </c>
      <c r="AM4" s="147"/>
      <c r="AN4" s="116" t="s">
        <v>14</v>
      </c>
      <c r="AO4" s="131"/>
      <c r="AP4" s="132"/>
    </row>
    <row r="5" spans="1:42" ht="37.5" customHeight="1">
      <c r="A5" s="6">
        <v>1</v>
      </c>
      <c r="B5" s="8" t="s">
        <v>26</v>
      </c>
      <c r="C5" s="76">
        <v>339</v>
      </c>
      <c r="D5" s="67">
        <v>2</v>
      </c>
      <c r="E5" s="68">
        <f aca="true" t="shared" si="0" ref="E5:E22">D5/C5*1000</f>
        <v>5.899705014749262</v>
      </c>
      <c r="F5" s="69">
        <v>11</v>
      </c>
      <c r="G5" s="10">
        <v>4</v>
      </c>
      <c r="H5" s="60">
        <f aca="true" t="shared" si="1" ref="H5:H22">G5/C5*1000</f>
        <v>11.799410029498524</v>
      </c>
      <c r="I5" s="61">
        <v>2</v>
      </c>
      <c r="J5" s="84">
        <v>81</v>
      </c>
      <c r="K5" s="84">
        <v>3</v>
      </c>
      <c r="L5" s="30">
        <v>121.2</v>
      </c>
      <c r="M5" s="29">
        <f aca="true" t="shared" si="2" ref="M5:M22">L5/C5</f>
        <v>0.35752212389380533</v>
      </c>
      <c r="N5" s="33">
        <v>9</v>
      </c>
      <c r="O5" s="19">
        <v>828523</v>
      </c>
      <c r="P5" s="20">
        <f aca="true" t="shared" si="3" ref="P5:P22">O5/C5</f>
        <v>2444.0206489675516</v>
      </c>
      <c r="Q5" s="15">
        <v>2</v>
      </c>
      <c r="R5" s="127">
        <v>763368</v>
      </c>
      <c r="S5" s="92">
        <f aca="true" t="shared" si="4" ref="S5:S22">O5/R5*100</f>
        <v>108.53520189476112</v>
      </c>
      <c r="T5" s="91">
        <v>12</v>
      </c>
      <c r="U5" s="40">
        <v>4</v>
      </c>
      <c r="V5" s="40">
        <v>15.8</v>
      </c>
      <c r="W5" s="41">
        <f aca="true" t="shared" si="5" ref="W5:W22">U5+V5</f>
        <v>19.8</v>
      </c>
      <c r="X5" s="41">
        <f aca="true" t="shared" si="6" ref="X5:X22">W5/C5*1000</f>
        <v>58.4070796460177</v>
      </c>
      <c r="Y5" s="42">
        <v>2</v>
      </c>
      <c r="Z5" s="49">
        <v>111</v>
      </c>
      <c r="AA5" s="50">
        <v>230</v>
      </c>
      <c r="AB5" s="50">
        <v>104</v>
      </c>
      <c r="AC5" s="51">
        <f aca="true" t="shared" si="7" ref="AC5:AC22">AA5/Z5*100</f>
        <v>207.20720720720723</v>
      </c>
      <c r="AD5" s="50">
        <v>1</v>
      </c>
      <c r="AE5" s="51">
        <f aca="true" t="shared" si="8" ref="AE5:AE21">AB5/Z5*100</f>
        <v>93.69369369369369</v>
      </c>
      <c r="AF5" s="50">
        <v>2</v>
      </c>
      <c r="AG5" s="24">
        <v>3361</v>
      </c>
      <c r="AH5" s="24">
        <f aca="true" t="shared" si="9" ref="AH5:AH22">AG5/AB5*100</f>
        <v>3231.7307692307695</v>
      </c>
      <c r="AI5" s="24">
        <v>5</v>
      </c>
      <c r="AJ5" s="101">
        <v>14089</v>
      </c>
      <c r="AK5" s="102">
        <f aca="true" t="shared" si="10" ref="AK5:AK22">AJ5/Z5*1000</f>
        <v>126927.92792792793</v>
      </c>
      <c r="AL5" s="103">
        <v>9</v>
      </c>
      <c r="AM5" s="9">
        <f aca="true" t="shared" si="11" ref="AM5:AM21">F5+I5+K5+N5+Q5+T5+Y5+AD5+AF5+AI5+AL5</f>
        <v>58</v>
      </c>
      <c r="AN5" s="117">
        <v>1</v>
      </c>
      <c r="AO5" s="121">
        <v>2</v>
      </c>
      <c r="AP5" s="122">
        <f aca="true" t="shared" si="12" ref="AP5:AP21">AO5-AN5</f>
        <v>1</v>
      </c>
    </row>
    <row r="6" spans="1:42" ht="37.5" customHeight="1">
      <c r="A6" s="6">
        <v>2</v>
      </c>
      <c r="B6" s="8" t="s">
        <v>21</v>
      </c>
      <c r="C6" s="76">
        <v>563</v>
      </c>
      <c r="D6" s="67">
        <v>6</v>
      </c>
      <c r="E6" s="68">
        <f t="shared" si="0"/>
        <v>10.657193605683837</v>
      </c>
      <c r="F6" s="69">
        <v>2</v>
      </c>
      <c r="G6" s="10">
        <v>5</v>
      </c>
      <c r="H6" s="60">
        <f t="shared" si="1"/>
        <v>8.880994671403197</v>
      </c>
      <c r="I6" s="61">
        <v>1</v>
      </c>
      <c r="J6" s="85">
        <v>44</v>
      </c>
      <c r="K6" s="84">
        <v>1</v>
      </c>
      <c r="L6" s="30">
        <v>281.3</v>
      </c>
      <c r="M6" s="29">
        <f t="shared" si="2"/>
        <v>0.4996447602131439</v>
      </c>
      <c r="N6" s="33">
        <v>4</v>
      </c>
      <c r="O6" s="21">
        <v>620828</v>
      </c>
      <c r="P6" s="20">
        <f t="shared" si="3"/>
        <v>1102.7140319715809</v>
      </c>
      <c r="Q6" s="15">
        <v>16</v>
      </c>
      <c r="R6" s="128">
        <v>506350</v>
      </c>
      <c r="S6" s="92">
        <f t="shared" si="4"/>
        <v>122.60847240051346</v>
      </c>
      <c r="T6" s="91">
        <v>2</v>
      </c>
      <c r="U6" s="41">
        <v>4.2</v>
      </c>
      <c r="V6" s="41">
        <v>20.8</v>
      </c>
      <c r="W6" s="41">
        <f t="shared" si="5"/>
        <v>25</v>
      </c>
      <c r="X6" s="41">
        <f t="shared" si="6"/>
        <v>44.40497335701599</v>
      </c>
      <c r="Y6" s="42">
        <v>1</v>
      </c>
      <c r="Z6" s="49">
        <v>194</v>
      </c>
      <c r="AA6" s="51">
        <v>226</v>
      </c>
      <c r="AB6" s="51">
        <v>71</v>
      </c>
      <c r="AC6" s="51">
        <f t="shared" si="7"/>
        <v>116.49484536082475</v>
      </c>
      <c r="AD6" s="51">
        <v>8</v>
      </c>
      <c r="AE6" s="51">
        <f t="shared" si="8"/>
        <v>36.597938144329895</v>
      </c>
      <c r="AF6" s="51">
        <v>9</v>
      </c>
      <c r="AG6" s="25">
        <v>2038</v>
      </c>
      <c r="AH6" s="24">
        <f t="shared" si="9"/>
        <v>2870.4225352112676</v>
      </c>
      <c r="AI6" s="24">
        <v>10</v>
      </c>
      <c r="AJ6" s="104">
        <v>23108</v>
      </c>
      <c r="AK6" s="102">
        <f t="shared" si="10"/>
        <v>119113.40206185567</v>
      </c>
      <c r="AL6" s="103">
        <v>12</v>
      </c>
      <c r="AM6" s="9">
        <f t="shared" si="11"/>
        <v>66</v>
      </c>
      <c r="AN6" s="117">
        <v>2</v>
      </c>
      <c r="AO6" s="121">
        <v>4</v>
      </c>
      <c r="AP6" s="122">
        <f t="shared" si="12"/>
        <v>2</v>
      </c>
    </row>
    <row r="7" spans="1:42" ht="37.5" customHeight="1">
      <c r="A7" s="6">
        <v>3</v>
      </c>
      <c r="B7" s="7" t="s">
        <v>16</v>
      </c>
      <c r="C7" s="76">
        <v>776</v>
      </c>
      <c r="D7" s="67">
        <v>6</v>
      </c>
      <c r="E7" s="68">
        <f t="shared" si="0"/>
        <v>7.731958762886598</v>
      </c>
      <c r="F7" s="69">
        <v>8</v>
      </c>
      <c r="G7" s="10">
        <v>14</v>
      </c>
      <c r="H7" s="60">
        <f t="shared" si="1"/>
        <v>18.04123711340206</v>
      </c>
      <c r="I7" s="61">
        <v>8</v>
      </c>
      <c r="J7" s="84">
        <v>109</v>
      </c>
      <c r="K7" s="84">
        <v>7</v>
      </c>
      <c r="L7" s="30">
        <v>290.9</v>
      </c>
      <c r="M7" s="29">
        <f t="shared" si="2"/>
        <v>0.3748711340206185</v>
      </c>
      <c r="N7" s="33">
        <v>8</v>
      </c>
      <c r="O7" s="19">
        <v>1207491</v>
      </c>
      <c r="P7" s="20">
        <f t="shared" si="3"/>
        <v>1556.0451030927834</v>
      </c>
      <c r="Q7" s="15">
        <v>10</v>
      </c>
      <c r="R7" s="127">
        <v>1098565</v>
      </c>
      <c r="S7" s="92">
        <f t="shared" si="4"/>
        <v>109.91529859407501</v>
      </c>
      <c r="T7" s="91">
        <v>11</v>
      </c>
      <c r="U7" s="40">
        <v>14.6</v>
      </c>
      <c r="V7" s="40">
        <v>32.6</v>
      </c>
      <c r="W7" s="41">
        <f t="shared" si="5"/>
        <v>47.2</v>
      </c>
      <c r="X7" s="41">
        <f t="shared" si="6"/>
        <v>60.82474226804124</v>
      </c>
      <c r="Y7" s="42">
        <v>3</v>
      </c>
      <c r="Z7" s="49">
        <v>226</v>
      </c>
      <c r="AA7" s="50">
        <v>418</v>
      </c>
      <c r="AB7" s="50">
        <v>117</v>
      </c>
      <c r="AC7" s="51">
        <f t="shared" si="7"/>
        <v>184.95575221238937</v>
      </c>
      <c r="AD7" s="50">
        <v>2</v>
      </c>
      <c r="AE7" s="51">
        <f t="shared" si="8"/>
        <v>51.76991150442478</v>
      </c>
      <c r="AF7" s="50">
        <v>7</v>
      </c>
      <c r="AG7" s="24">
        <v>4379</v>
      </c>
      <c r="AH7" s="24">
        <f t="shared" si="9"/>
        <v>3742.7350427350425</v>
      </c>
      <c r="AI7" s="24">
        <v>2</v>
      </c>
      <c r="AJ7" s="101">
        <v>64995</v>
      </c>
      <c r="AK7" s="102">
        <f t="shared" si="10"/>
        <v>287588.49557522126</v>
      </c>
      <c r="AL7" s="103">
        <v>2</v>
      </c>
      <c r="AM7" s="9">
        <f t="shared" si="11"/>
        <v>68</v>
      </c>
      <c r="AN7" s="117">
        <v>3</v>
      </c>
      <c r="AO7" s="121">
        <v>1</v>
      </c>
      <c r="AP7" s="122">
        <f t="shared" si="12"/>
        <v>-2</v>
      </c>
    </row>
    <row r="8" spans="1:42" ht="37.5" customHeight="1">
      <c r="A8" s="6">
        <v>4</v>
      </c>
      <c r="B8" s="7" t="s">
        <v>19</v>
      </c>
      <c r="C8" s="76">
        <v>2267</v>
      </c>
      <c r="D8" s="67">
        <v>20</v>
      </c>
      <c r="E8" s="68">
        <f t="shared" si="0"/>
        <v>8.82223202470225</v>
      </c>
      <c r="F8" s="69">
        <v>4</v>
      </c>
      <c r="G8" s="10">
        <v>27</v>
      </c>
      <c r="H8" s="60">
        <f t="shared" si="1"/>
        <v>11.910013233348037</v>
      </c>
      <c r="I8" s="61">
        <v>3</v>
      </c>
      <c r="J8" s="85">
        <v>54</v>
      </c>
      <c r="K8" s="84">
        <v>2</v>
      </c>
      <c r="L8" s="30">
        <v>1684.7</v>
      </c>
      <c r="M8" s="29">
        <f t="shared" si="2"/>
        <v>0.743140714600794</v>
      </c>
      <c r="N8" s="33">
        <v>1</v>
      </c>
      <c r="O8" s="21">
        <v>4860969</v>
      </c>
      <c r="P8" s="20">
        <f t="shared" si="3"/>
        <v>2144.2298191442437</v>
      </c>
      <c r="Q8" s="15">
        <v>3</v>
      </c>
      <c r="R8" s="128">
        <v>4234451</v>
      </c>
      <c r="S8" s="92">
        <f t="shared" si="4"/>
        <v>114.7957314891588</v>
      </c>
      <c r="T8" s="91">
        <v>7</v>
      </c>
      <c r="U8" s="41">
        <v>104</v>
      </c>
      <c r="V8" s="41">
        <v>81.8</v>
      </c>
      <c r="W8" s="41">
        <f t="shared" si="5"/>
        <v>185.8</v>
      </c>
      <c r="X8" s="41">
        <f t="shared" si="6"/>
        <v>81.9585355094839</v>
      </c>
      <c r="Y8" s="42">
        <v>6</v>
      </c>
      <c r="Z8" s="49">
        <v>835</v>
      </c>
      <c r="AA8" s="51">
        <v>217</v>
      </c>
      <c r="AB8" s="51">
        <v>69</v>
      </c>
      <c r="AC8" s="51">
        <f t="shared" si="7"/>
        <v>25.98802395209581</v>
      </c>
      <c r="AD8" s="51">
        <v>16</v>
      </c>
      <c r="AE8" s="51">
        <f t="shared" si="8"/>
        <v>8.263473053892216</v>
      </c>
      <c r="AF8" s="51">
        <v>14</v>
      </c>
      <c r="AG8" s="25">
        <v>1833</v>
      </c>
      <c r="AH8" s="24">
        <f t="shared" si="9"/>
        <v>2656.521739130435</v>
      </c>
      <c r="AI8" s="24">
        <v>13</v>
      </c>
      <c r="AJ8" s="104">
        <v>255686</v>
      </c>
      <c r="AK8" s="102">
        <f t="shared" si="10"/>
        <v>306210.7784431138</v>
      </c>
      <c r="AL8" s="103">
        <v>1</v>
      </c>
      <c r="AM8" s="9">
        <f t="shared" si="11"/>
        <v>70</v>
      </c>
      <c r="AN8" s="117">
        <v>4</v>
      </c>
      <c r="AO8" s="121">
        <v>6</v>
      </c>
      <c r="AP8" s="122">
        <f t="shared" si="12"/>
        <v>2</v>
      </c>
    </row>
    <row r="9" spans="1:42" ht="37.5" customHeight="1">
      <c r="A9" s="6">
        <v>5</v>
      </c>
      <c r="B9" s="7" t="s">
        <v>17</v>
      </c>
      <c r="C9" s="76">
        <v>863</v>
      </c>
      <c r="D9" s="67">
        <v>7</v>
      </c>
      <c r="E9" s="68">
        <f t="shared" si="0"/>
        <v>8.111239860950173</v>
      </c>
      <c r="F9" s="69">
        <v>6</v>
      </c>
      <c r="G9" s="10">
        <v>22</v>
      </c>
      <c r="H9" s="60">
        <f t="shared" si="1"/>
        <v>25.492468134414832</v>
      </c>
      <c r="I9" s="61">
        <v>14</v>
      </c>
      <c r="J9" s="85">
        <v>100</v>
      </c>
      <c r="K9" s="84">
        <v>5</v>
      </c>
      <c r="L9" s="30">
        <v>498.2</v>
      </c>
      <c r="M9" s="29">
        <f t="shared" si="2"/>
        <v>0.5772885283893395</v>
      </c>
      <c r="N9" s="33">
        <v>2</v>
      </c>
      <c r="O9" s="21">
        <v>1249851</v>
      </c>
      <c r="P9" s="20">
        <f t="shared" si="3"/>
        <v>1448.263035921205</v>
      </c>
      <c r="Q9" s="15">
        <v>12</v>
      </c>
      <c r="R9" s="128">
        <v>1021415</v>
      </c>
      <c r="S9" s="92">
        <f t="shared" si="4"/>
        <v>122.36466078919929</v>
      </c>
      <c r="T9" s="91">
        <v>3</v>
      </c>
      <c r="U9" s="41">
        <v>17.7</v>
      </c>
      <c r="V9" s="41">
        <v>41.3</v>
      </c>
      <c r="W9" s="41">
        <f t="shared" si="5"/>
        <v>59</v>
      </c>
      <c r="X9" s="41">
        <f t="shared" si="6"/>
        <v>68.36616454229433</v>
      </c>
      <c r="Y9" s="42">
        <v>4</v>
      </c>
      <c r="Z9" s="49">
        <v>301</v>
      </c>
      <c r="AA9" s="51">
        <v>346</v>
      </c>
      <c r="AB9" s="51">
        <v>177</v>
      </c>
      <c r="AC9" s="51">
        <f t="shared" si="7"/>
        <v>114.95016611295681</v>
      </c>
      <c r="AD9" s="51">
        <v>9</v>
      </c>
      <c r="AE9" s="51">
        <f t="shared" si="8"/>
        <v>58.80398671096345</v>
      </c>
      <c r="AF9" s="51">
        <v>5</v>
      </c>
      <c r="AG9" s="25">
        <v>5301</v>
      </c>
      <c r="AH9" s="24">
        <f t="shared" si="9"/>
        <v>2994.915254237288</v>
      </c>
      <c r="AI9" s="24">
        <v>7</v>
      </c>
      <c r="AJ9" s="104">
        <v>44822</v>
      </c>
      <c r="AK9" s="102">
        <f t="shared" si="10"/>
        <v>148910.29900332226</v>
      </c>
      <c r="AL9" s="103">
        <v>8</v>
      </c>
      <c r="AM9" s="9">
        <f t="shared" si="11"/>
        <v>75</v>
      </c>
      <c r="AN9" s="117">
        <v>5</v>
      </c>
      <c r="AO9" s="121">
        <v>6</v>
      </c>
      <c r="AP9" s="122">
        <f t="shared" si="12"/>
        <v>1</v>
      </c>
    </row>
    <row r="10" spans="1:42" ht="37.5" customHeight="1">
      <c r="A10" s="6">
        <v>6</v>
      </c>
      <c r="B10" s="8" t="s">
        <v>20</v>
      </c>
      <c r="C10" s="76">
        <v>771</v>
      </c>
      <c r="D10" s="67">
        <v>4</v>
      </c>
      <c r="E10" s="68">
        <f t="shared" si="0"/>
        <v>5.188067444876784</v>
      </c>
      <c r="F10" s="69">
        <v>13</v>
      </c>
      <c r="G10" s="10">
        <v>10</v>
      </c>
      <c r="H10" s="60">
        <f t="shared" si="1"/>
        <v>12.970168612191959</v>
      </c>
      <c r="I10" s="61">
        <v>4</v>
      </c>
      <c r="J10" s="85">
        <v>129</v>
      </c>
      <c r="K10" s="84">
        <v>11</v>
      </c>
      <c r="L10" s="30">
        <v>345.3</v>
      </c>
      <c r="M10" s="29">
        <f t="shared" si="2"/>
        <v>0.44785992217898835</v>
      </c>
      <c r="N10" s="33">
        <v>6</v>
      </c>
      <c r="O10" s="21">
        <v>1241743</v>
      </c>
      <c r="P10" s="20">
        <f t="shared" si="3"/>
        <v>1610.561608300908</v>
      </c>
      <c r="Q10" s="15">
        <v>9</v>
      </c>
      <c r="R10" s="128">
        <v>1118179</v>
      </c>
      <c r="S10" s="92">
        <f t="shared" si="4"/>
        <v>111.05046687516042</v>
      </c>
      <c r="T10" s="91">
        <v>9</v>
      </c>
      <c r="U10" s="41">
        <v>14.5</v>
      </c>
      <c r="V10" s="41">
        <v>80.1</v>
      </c>
      <c r="W10" s="41">
        <f t="shared" si="5"/>
        <v>94.6</v>
      </c>
      <c r="X10" s="41">
        <f t="shared" si="6"/>
        <v>122.69779507133592</v>
      </c>
      <c r="Y10" s="42">
        <v>11</v>
      </c>
      <c r="Z10" s="49">
        <v>263</v>
      </c>
      <c r="AA10" s="51">
        <v>325</v>
      </c>
      <c r="AB10" s="51">
        <v>137</v>
      </c>
      <c r="AC10" s="51">
        <f t="shared" si="7"/>
        <v>123.57414448669202</v>
      </c>
      <c r="AD10" s="51">
        <v>7</v>
      </c>
      <c r="AE10" s="51">
        <f t="shared" si="8"/>
        <v>52.09125475285171</v>
      </c>
      <c r="AF10" s="51">
        <v>7</v>
      </c>
      <c r="AG10" s="25">
        <v>5219</v>
      </c>
      <c r="AH10" s="24">
        <f t="shared" si="9"/>
        <v>3809.489051094891</v>
      </c>
      <c r="AI10" s="24">
        <v>1</v>
      </c>
      <c r="AJ10" s="104">
        <v>42369</v>
      </c>
      <c r="AK10" s="102">
        <f t="shared" si="10"/>
        <v>161098.85931558936</v>
      </c>
      <c r="AL10" s="103">
        <v>5</v>
      </c>
      <c r="AM10" s="9">
        <f t="shared" si="11"/>
        <v>83</v>
      </c>
      <c r="AN10" s="117">
        <v>6</v>
      </c>
      <c r="AO10" s="121">
        <v>3</v>
      </c>
      <c r="AP10" s="122">
        <f t="shared" si="12"/>
        <v>-3</v>
      </c>
    </row>
    <row r="11" spans="1:42" ht="37.5" customHeight="1">
      <c r="A11" s="6">
        <v>7</v>
      </c>
      <c r="B11" s="8" t="s">
        <v>22</v>
      </c>
      <c r="C11" s="76">
        <v>506</v>
      </c>
      <c r="D11" s="67">
        <v>7</v>
      </c>
      <c r="E11" s="68">
        <f t="shared" si="0"/>
        <v>13.83399209486166</v>
      </c>
      <c r="F11" s="69">
        <v>1</v>
      </c>
      <c r="G11" s="10">
        <v>8</v>
      </c>
      <c r="H11" s="60">
        <f t="shared" si="1"/>
        <v>15.810276679841897</v>
      </c>
      <c r="I11" s="61">
        <v>6</v>
      </c>
      <c r="J11" s="85">
        <v>122</v>
      </c>
      <c r="K11" s="84">
        <v>9</v>
      </c>
      <c r="L11" s="28">
        <v>247.9</v>
      </c>
      <c r="M11" s="29">
        <f t="shared" si="2"/>
        <v>0.4899209486166008</v>
      </c>
      <c r="N11" s="33">
        <v>5</v>
      </c>
      <c r="O11" s="21">
        <v>909673</v>
      </c>
      <c r="P11" s="20">
        <f t="shared" si="3"/>
        <v>1797.7727272727273</v>
      </c>
      <c r="Q11" s="15">
        <v>6</v>
      </c>
      <c r="R11" s="128">
        <v>943701</v>
      </c>
      <c r="S11" s="92">
        <f t="shared" si="4"/>
        <v>96.39419689075247</v>
      </c>
      <c r="T11" s="91">
        <v>17</v>
      </c>
      <c r="U11" s="41">
        <v>10.3</v>
      </c>
      <c r="V11" s="41">
        <v>52.4</v>
      </c>
      <c r="W11" s="41">
        <f t="shared" si="5"/>
        <v>62.7</v>
      </c>
      <c r="X11" s="41">
        <f t="shared" si="6"/>
        <v>123.91304347826087</v>
      </c>
      <c r="Y11" s="42">
        <v>13</v>
      </c>
      <c r="Z11" s="49">
        <v>178</v>
      </c>
      <c r="AA11" s="51">
        <v>131</v>
      </c>
      <c r="AB11" s="51">
        <v>24</v>
      </c>
      <c r="AC11" s="51">
        <f t="shared" si="7"/>
        <v>73.59550561797754</v>
      </c>
      <c r="AD11" s="51">
        <v>13</v>
      </c>
      <c r="AE11" s="51">
        <f t="shared" si="8"/>
        <v>13.48314606741573</v>
      </c>
      <c r="AF11" s="51">
        <v>12</v>
      </c>
      <c r="AG11" s="25">
        <v>788</v>
      </c>
      <c r="AH11" s="24">
        <f t="shared" si="9"/>
        <v>3283.3333333333335</v>
      </c>
      <c r="AI11" s="24">
        <v>4</v>
      </c>
      <c r="AJ11" s="104">
        <v>40016</v>
      </c>
      <c r="AK11" s="102">
        <f t="shared" si="10"/>
        <v>224808.98876404495</v>
      </c>
      <c r="AL11" s="105">
        <v>3</v>
      </c>
      <c r="AM11" s="9">
        <f t="shared" si="11"/>
        <v>89</v>
      </c>
      <c r="AN11" s="117">
        <v>7</v>
      </c>
      <c r="AO11" s="121">
        <v>9</v>
      </c>
      <c r="AP11" s="122">
        <f t="shared" si="12"/>
        <v>2</v>
      </c>
    </row>
    <row r="12" spans="1:42" ht="37.5" customHeight="1">
      <c r="A12" s="6">
        <v>8</v>
      </c>
      <c r="B12" s="7" t="s">
        <v>15</v>
      </c>
      <c r="C12" s="76">
        <v>1203</v>
      </c>
      <c r="D12" s="67">
        <v>10</v>
      </c>
      <c r="E12" s="68">
        <f t="shared" si="0"/>
        <v>8.31255195344971</v>
      </c>
      <c r="F12" s="69">
        <v>5</v>
      </c>
      <c r="G12" s="10">
        <v>17</v>
      </c>
      <c r="H12" s="60">
        <f t="shared" si="1"/>
        <v>14.131338320864506</v>
      </c>
      <c r="I12" s="61">
        <v>5</v>
      </c>
      <c r="J12" s="85">
        <v>153</v>
      </c>
      <c r="K12" s="84">
        <v>14</v>
      </c>
      <c r="L12" s="30">
        <v>243.3</v>
      </c>
      <c r="M12" s="29">
        <f t="shared" si="2"/>
        <v>0.20224438902743144</v>
      </c>
      <c r="N12" s="33">
        <v>12</v>
      </c>
      <c r="O12" s="21">
        <v>1574758</v>
      </c>
      <c r="P12" s="20">
        <f t="shared" si="3"/>
        <v>1309.0257689110556</v>
      </c>
      <c r="Q12" s="15">
        <v>14</v>
      </c>
      <c r="R12" s="128">
        <v>1418157</v>
      </c>
      <c r="S12" s="92">
        <f t="shared" si="4"/>
        <v>111.04257145012859</v>
      </c>
      <c r="T12" s="91">
        <v>10</v>
      </c>
      <c r="U12" s="41">
        <v>37.5</v>
      </c>
      <c r="V12" s="41">
        <v>84.1</v>
      </c>
      <c r="W12" s="41">
        <f t="shared" si="5"/>
        <v>121.6</v>
      </c>
      <c r="X12" s="41">
        <f t="shared" si="6"/>
        <v>101.08063175394847</v>
      </c>
      <c r="Y12" s="42">
        <v>9</v>
      </c>
      <c r="Z12" s="49">
        <v>355</v>
      </c>
      <c r="AA12" s="51">
        <v>647</v>
      </c>
      <c r="AB12" s="51">
        <v>338</v>
      </c>
      <c r="AC12" s="51">
        <f t="shared" si="7"/>
        <v>182.25352112676057</v>
      </c>
      <c r="AD12" s="51">
        <v>3</v>
      </c>
      <c r="AE12" s="51">
        <f t="shared" si="8"/>
        <v>95.2112676056338</v>
      </c>
      <c r="AF12" s="51">
        <v>1</v>
      </c>
      <c r="AG12" s="25">
        <v>9475</v>
      </c>
      <c r="AH12" s="24">
        <f t="shared" si="9"/>
        <v>2803.2544378698226</v>
      </c>
      <c r="AI12" s="24">
        <v>11</v>
      </c>
      <c r="AJ12" s="104">
        <v>54028</v>
      </c>
      <c r="AK12" s="102">
        <f t="shared" si="10"/>
        <v>152191.54929577466</v>
      </c>
      <c r="AL12" s="103">
        <v>6</v>
      </c>
      <c r="AM12" s="9">
        <f t="shared" si="11"/>
        <v>90</v>
      </c>
      <c r="AN12" s="117">
        <v>8</v>
      </c>
      <c r="AO12" s="121">
        <v>8</v>
      </c>
      <c r="AP12" s="122">
        <f t="shared" si="12"/>
        <v>0</v>
      </c>
    </row>
    <row r="13" spans="1:42" ht="37.5" customHeight="1">
      <c r="A13" s="6">
        <v>9</v>
      </c>
      <c r="B13" s="8" t="s">
        <v>18</v>
      </c>
      <c r="C13" s="76">
        <v>663</v>
      </c>
      <c r="D13" s="67">
        <v>6</v>
      </c>
      <c r="E13" s="68">
        <f t="shared" si="0"/>
        <v>9.04977375565611</v>
      </c>
      <c r="F13" s="69">
        <v>3</v>
      </c>
      <c r="G13" s="10">
        <v>11</v>
      </c>
      <c r="H13" s="60">
        <f t="shared" si="1"/>
        <v>16.591251885369534</v>
      </c>
      <c r="I13" s="61">
        <v>7</v>
      </c>
      <c r="J13" s="85">
        <v>101</v>
      </c>
      <c r="K13" s="84">
        <v>6</v>
      </c>
      <c r="L13" s="30">
        <v>0</v>
      </c>
      <c r="M13" s="29">
        <f t="shared" si="2"/>
        <v>0</v>
      </c>
      <c r="N13" s="33">
        <v>15</v>
      </c>
      <c r="O13" s="21">
        <v>1195757</v>
      </c>
      <c r="P13" s="20">
        <f t="shared" si="3"/>
        <v>1803.555052790347</v>
      </c>
      <c r="Q13" s="15">
        <v>5</v>
      </c>
      <c r="R13" s="128">
        <v>1136432</v>
      </c>
      <c r="S13" s="92">
        <f t="shared" si="4"/>
        <v>105.2202859475974</v>
      </c>
      <c r="T13" s="91">
        <v>13</v>
      </c>
      <c r="U13" s="41">
        <v>11.5</v>
      </c>
      <c r="V13" s="41">
        <v>70.3</v>
      </c>
      <c r="W13" s="41">
        <f t="shared" si="5"/>
        <v>81.8</v>
      </c>
      <c r="X13" s="41">
        <f t="shared" si="6"/>
        <v>123.3785822021116</v>
      </c>
      <c r="Y13" s="42">
        <v>12</v>
      </c>
      <c r="Z13" s="49">
        <v>221</v>
      </c>
      <c r="AA13" s="51">
        <v>333</v>
      </c>
      <c r="AB13" s="51">
        <v>141</v>
      </c>
      <c r="AC13" s="51">
        <f t="shared" si="7"/>
        <v>150.6787330316742</v>
      </c>
      <c r="AD13" s="51">
        <v>5</v>
      </c>
      <c r="AE13" s="51">
        <f t="shared" si="8"/>
        <v>63.80090497737556</v>
      </c>
      <c r="AF13" s="51">
        <v>4</v>
      </c>
      <c r="AG13" s="25">
        <v>4178</v>
      </c>
      <c r="AH13" s="24">
        <f t="shared" si="9"/>
        <v>2963.120567375887</v>
      </c>
      <c r="AI13" s="24">
        <v>9</v>
      </c>
      <c r="AJ13" s="104">
        <v>26399</v>
      </c>
      <c r="AK13" s="102">
        <f t="shared" si="10"/>
        <v>119452.48868778281</v>
      </c>
      <c r="AL13" s="103">
        <v>11</v>
      </c>
      <c r="AM13" s="9">
        <f t="shared" si="11"/>
        <v>90</v>
      </c>
      <c r="AN13" s="117">
        <v>8</v>
      </c>
      <c r="AO13" s="121">
        <v>7</v>
      </c>
      <c r="AP13" s="122">
        <f t="shared" si="12"/>
        <v>-1</v>
      </c>
    </row>
    <row r="14" spans="1:42" ht="37.5" customHeight="1">
      <c r="A14" s="6">
        <v>10</v>
      </c>
      <c r="B14" s="7" t="s">
        <v>23</v>
      </c>
      <c r="C14" s="76">
        <v>813</v>
      </c>
      <c r="D14" s="67">
        <v>6</v>
      </c>
      <c r="E14" s="68">
        <f t="shared" si="0"/>
        <v>7.380073800738007</v>
      </c>
      <c r="F14" s="69">
        <v>9</v>
      </c>
      <c r="G14" s="10">
        <v>16</v>
      </c>
      <c r="H14" s="60">
        <f t="shared" si="1"/>
        <v>19.68019680196802</v>
      </c>
      <c r="I14" s="61">
        <v>10</v>
      </c>
      <c r="J14" s="85">
        <v>132</v>
      </c>
      <c r="K14" s="84">
        <v>13</v>
      </c>
      <c r="L14" s="30">
        <v>423</v>
      </c>
      <c r="M14" s="29">
        <f t="shared" si="2"/>
        <v>0.5202952029520295</v>
      </c>
      <c r="N14" s="33">
        <v>3</v>
      </c>
      <c r="O14" s="21">
        <v>1078397</v>
      </c>
      <c r="P14" s="20">
        <f t="shared" si="3"/>
        <v>1326.441574415744</v>
      </c>
      <c r="Q14" s="15">
        <v>13</v>
      </c>
      <c r="R14" s="128">
        <v>900469</v>
      </c>
      <c r="S14" s="92">
        <f t="shared" si="4"/>
        <v>119.75948089273479</v>
      </c>
      <c r="T14" s="91">
        <v>5</v>
      </c>
      <c r="U14" s="41">
        <v>28</v>
      </c>
      <c r="V14" s="41">
        <v>86</v>
      </c>
      <c r="W14" s="41">
        <f t="shared" si="5"/>
        <v>114</v>
      </c>
      <c r="X14" s="41">
        <f t="shared" si="6"/>
        <v>140.22140221402213</v>
      </c>
      <c r="Y14" s="42">
        <v>14</v>
      </c>
      <c r="Z14" s="49">
        <v>293</v>
      </c>
      <c r="AA14" s="51">
        <v>411</v>
      </c>
      <c r="AB14" s="51">
        <v>170</v>
      </c>
      <c r="AC14" s="51">
        <f t="shared" si="7"/>
        <v>140.2730375426621</v>
      </c>
      <c r="AD14" s="51">
        <v>6</v>
      </c>
      <c r="AE14" s="51">
        <f t="shared" si="8"/>
        <v>58.02047781569966</v>
      </c>
      <c r="AF14" s="51">
        <v>6</v>
      </c>
      <c r="AG14" s="25">
        <v>6342</v>
      </c>
      <c r="AH14" s="24">
        <f t="shared" si="9"/>
        <v>3730.5882352941176</v>
      </c>
      <c r="AI14" s="24">
        <v>3</v>
      </c>
      <c r="AJ14" s="104">
        <v>31529</v>
      </c>
      <c r="AK14" s="102">
        <f t="shared" si="10"/>
        <v>107607.5085324232</v>
      </c>
      <c r="AL14" s="103">
        <v>13</v>
      </c>
      <c r="AM14" s="9">
        <f t="shared" si="11"/>
        <v>95</v>
      </c>
      <c r="AN14" s="117">
        <v>9</v>
      </c>
      <c r="AO14" s="121">
        <v>5</v>
      </c>
      <c r="AP14" s="122">
        <f t="shared" si="12"/>
        <v>-4</v>
      </c>
    </row>
    <row r="15" spans="1:42" ht="37.5" customHeight="1">
      <c r="A15" s="6">
        <v>11</v>
      </c>
      <c r="B15" s="8" t="s">
        <v>25</v>
      </c>
      <c r="C15" s="76">
        <v>616</v>
      </c>
      <c r="D15" s="67">
        <v>3</v>
      </c>
      <c r="E15" s="68">
        <f t="shared" si="0"/>
        <v>4.87012987012987</v>
      </c>
      <c r="F15" s="69">
        <v>14</v>
      </c>
      <c r="G15" s="10">
        <v>8</v>
      </c>
      <c r="H15" s="60">
        <f t="shared" si="1"/>
        <v>12.987012987012989</v>
      </c>
      <c r="I15" s="61">
        <v>4</v>
      </c>
      <c r="J15" s="84">
        <v>160</v>
      </c>
      <c r="K15" s="84">
        <v>16</v>
      </c>
      <c r="L15" s="30">
        <v>167.9</v>
      </c>
      <c r="M15" s="29">
        <f t="shared" si="2"/>
        <v>0.27256493506493507</v>
      </c>
      <c r="N15" s="33">
        <v>11</v>
      </c>
      <c r="O15" s="19">
        <v>2218019</v>
      </c>
      <c r="P15" s="20">
        <f t="shared" si="3"/>
        <v>3600.680194805195</v>
      </c>
      <c r="Q15" s="15">
        <v>1</v>
      </c>
      <c r="R15" s="127">
        <v>1969672</v>
      </c>
      <c r="S15" s="92">
        <f t="shared" si="4"/>
        <v>112.60854599141379</v>
      </c>
      <c r="T15" s="91">
        <v>8</v>
      </c>
      <c r="U15" s="40">
        <v>11.4</v>
      </c>
      <c r="V15" s="40">
        <v>42.6</v>
      </c>
      <c r="W15" s="41">
        <f t="shared" si="5"/>
        <v>54</v>
      </c>
      <c r="X15" s="41">
        <f t="shared" si="6"/>
        <v>87.66233766233766</v>
      </c>
      <c r="Y15" s="42">
        <v>7</v>
      </c>
      <c r="Z15" s="49">
        <v>182</v>
      </c>
      <c r="AA15" s="50">
        <v>70</v>
      </c>
      <c r="AB15" s="50">
        <v>24</v>
      </c>
      <c r="AC15" s="51">
        <f t="shared" si="7"/>
        <v>38.46153846153847</v>
      </c>
      <c r="AD15" s="50">
        <v>15</v>
      </c>
      <c r="AE15" s="51">
        <f t="shared" si="8"/>
        <v>13.186813186813188</v>
      </c>
      <c r="AF15" s="50">
        <v>12</v>
      </c>
      <c r="AG15" s="24">
        <v>732</v>
      </c>
      <c r="AH15" s="24">
        <f t="shared" si="9"/>
        <v>3050</v>
      </c>
      <c r="AI15" s="24">
        <v>6</v>
      </c>
      <c r="AJ15" s="101">
        <v>22966</v>
      </c>
      <c r="AK15" s="102">
        <f t="shared" si="10"/>
        <v>126186.81318681319</v>
      </c>
      <c r="AL15" s="103">
        <v>10</v>
      </c>
      <c r="AM15" s="9">
        <f t="shared" si="11"/>
        <v>104</v>
      </c>
      <c r="AN15" s="117">
        <v>10</v>
      </c>
      <c r="AO15" s="121">
        <v>10</v>
      </c>
      <c r="AP15" s="122">
        <f t="shared" si="12"/>
        <v>0</v>
      </c>
    </row>
    <row r="16" spans="1:42" ht="37.5" customHeight="1">
      <c r="A16" s="6">
        <v>12</v>
      </c>
      <c r="B16" s="8" t="s">
        <v>31</v>
      </c>
      <c r="C16" s="76">
        <v>889</v>
      </c>
      <c r="D16" s="67">
        <v>8</v>
      </c>
      <c r="E16" s="68">
        <f t="shared" si="0"/>
        <v>8.998875140607424</v>
      </c>
      <c r="F16" s="69">
        <v>3</v>
      </c>
      <c r="G16" s="10">
        <v>16</v>
      </c>
      <c r="H16" s="60">
        <f t="shared" si="1"/>
        <v>17.99775028121485</v>
      </c>
      <c r="I16" s="61">
        <v>8</v>
      </c>
      <c r="J16" s="84">
        <v>128</v>
      </c>
      <c r="K16" s="84">
        <v>10</v>
      </c>
      <c r="L16" s="30">
        <v>68</v>
      </c>
      <c r="M16" s="29">
        <f t="shared" si="2"/>
        <v>0.0764904386951631</v>
      </c>
      <c r="N16" s="33">
        <v>13</v>
      </c>
      <c r="O16" s="19">
        <v>1377275</v>
      </c>
      <c r="P16" s="20">
        <f t="shared" si="3"/>
        <v>1549.2407199100112</v>
      </c>
      <c r="Q16" s="15">
        <v>11</v>
      </c>
      <c r="R16" s="127">
        <v>1090878</v>
      </c>
      <c r="S16" s="92">
        <f t="shared" si="4"/>
        <v>126.25380656682049</v>
      </c>
      <c r="T16" s="91">
        <v>1</v>
      </c>
      <c r="U16" s="40">
        <v>27.6</v>
      </c>
      <c r="V16" s="40">
        <v>64.1</v>
      </c>
      <c r="W16" s="41">
        <f t="shared" si="5"/>
        <v>91.69999999999999</v>
      </c>
      <c r="X16" s="41">
        <f t="shared" si="6"/>
        <v>103.14960629921259</v>
      </c>
      <c r="Y16" s="42">
        <v>10</v>
      </c>
      <c r="Z16" s="49">
        <v>248</v>
      </c>
      <c r="AA16" s="50">
        <v>189</v>
      </c>
      <c r="AB16" s="50">
        <v>26</v>
      </c>
      <c r="AC16" s="51">
        <f t="shared" si="7"/>
        <v>76.20967741935483</v>
      </c>
      <c r="AD16" s="50">
        <v>12</v>
      </c>
      <c r="AE16" s="51">
        <f t="shared" si="8"/>
        <v>10.483870967741936</v>
      </c>
      <c r="AF16" s="50">
        <v>13</v>
      </c>
      <c r="AG16" s="24">
        <v>505</v>
      </c>
      <c r="AH16" s="24">
        <f t="shared" si="9"/>
        <v>1942.3076923076924</v>
      </c>
      <c r="AI16" s="24">
        <v>17</v>
      </c>
      <c r="AJ16" s="101">
        <v>37691</v>
      </c>
      <c r="AK16" s="102">
        <f t="shared" si="10"/>
        <v>151979.8387096774</v>
      </c>
      <c r="AL16" s="103">
        <v>7</v>
      </c>
      <c r="AM16" s="9">
        <f t="shared" si="11"/>
        <v>105</v>
      </c>
      <c r="AN16" s="117">
        <v>11</v>
      </c>
      <c r="AO16" s="121">
        <v>13</v>
      </c>
      <c r="AP16" s="122">
        <f t="shared" si="12"/>
        <v>2</v>
      </c>
    </row>
    <row r="17" spans="1:42" ht="37.5" customHeight="1">
      <c r="A17" s="6">
        <v>13</v>
      </c>
      <c r="B17" s="12" t="s">
        <v>30</v>
      </c>
      <c r="C17" s="77">
        <v>677</v>
      </c>
      <c r="D17" s="70">
        <v>5</v>
      </c>
      <c r="E17" s="68">
        <f t="shared" si="0"/>
        <v>7.385524372230428</v>
      </c>
      <c r="F17" s="69">
        <v>9</v>
      </c>
      <c r="G17" s="11">
        <v>15</v>
      </c>
      <c r="H17" s="60">
        <f t="shared" si="1"/>
        <v>22.156573116691284</v>
      </c>
      <c r="I17" s="61">
        <v>13</v>
      </c>
      <c r="J17" s="86">
        <v>88</v>
      </c>
      <c r="K17" s="86">
        <v>4</v>
      </c>
      <c r="L17" s="30">
        <v>42</v>
      </c>
      <c r="M17" s="29">
        <f t="shared" si="2"/>
        <v>0.0620384047267356</v>
      </c>
      <c r="N17" s="33">
        <v>14</v>
      </c>
      <c r="O17" s="19">
        <v>1354478</v>
      </c>
      <c r="P17" s="20">
        <f t="shared" si="3"/>
        <v>2000.7060561299852</v>
      </c>
      <c r="Q17" s="15">
        <v>4</v>
      </c>
      <c r="R17" s="127">
        <v>1134637</v>
      </c>
      <c r="S17" s="92">
        <f t="shared" si="4"/>
        <v>119.3754478304515</v>
      </c>
      <c r="T17" s="93">
        <v>6</v>
      </c>
      <c r="U17" s="40">
        <v>9.5</v>
      </c>
      <c r="V17" s="40">
        <v>94.7</v>
      </c>
      <c r="W17" s="41">
        <f t="shared" si="5"/>
        <v>104.2</v>
      </c>
      <c r="X17" s="41">
        <f t="shared" si="6"/>
        <v>153.91432791728212</v>
      </c>
      <c r="Y17" s="42">
        <v>15</v>
      </c>
      <c r="Z17" s="49">
        <v>238</v>
      </c>
      <c r="AA17" s="50">
        <v>228</v>
      </c>
      <c r="AB17" s="50">
        <v>91</v>
      </c>
      <c r="AC17" s="51">
        <f t="shared" si="7"/>
        <v>95.7983193277311</v>
      </c>
      <c r="AD17" s="50">
        <v>10</v>
      </c>
      <c r="AE17" s="51">
        <f t="shared" si="8"/>
        <v>38.23529411764706</v>
      </c>
      <c r="AF17" s="50">
        <v>8</v>
      </c>
      <c r="AG17" s="24">
        <v>2355</v>
      </c>
      <c r="AH17" s="24">
        <f t="shared" si="9"/>
        <v>2587.912087912088</v>
      </c>
      <c r="AI17" s="24">
        <v>14</v>
      </c>
      <c r="AJ17" s="101">
        <v>25324</v>
      </c>
      <c r="AK17" s="102">
        <f t="shared" si="10"/>
        <v>106403.36134453781</v>
      </c>
      <c r="AL17" s="103">
        <v>14</v>
      </c>
      <c r="AM17" s="9">
        <f t="shared" si="11"/>
        <v>111</v>
      </c>
      <c r="AN17" s="117">
        <v>12</v>
      </c>
      <c r="AO17" s="121">
        <v>12</v>
      </c>
      <c r="AP17" s="122">
        <f t="shared" si="12"/>
        <v>0</v>
      </c>
    </row>
    <row r="18" spans="1:42" ht="37.5" customHeight="1">
      <c r="A18" s="6">
        <v>14</v>
      </c>
      <c r="B18" s="8" t="s">
        <v>29</v>
      </c>
      <c r="C18" s="76">
        <v>497</v>
      </c>
      <c r="D18" s="67">
        <v>4</v>
      </c>
      <c r="E18" s="68">
        <f t="shared" si="0"/>
        <v>8.048289738430585</v>
      </c>
      <c r="F18" s="69">
        <v>7</v>
      </c>
      <c r="G18" s="10">
        <v>10</v>
      </c>
      <c r="H18" s="60">
        <f t="shared" si="1"/>
        <v>20.120724346076457</v>
      </c>
      <c r="I18" s="61">
        <v>11</v>
      </c>
      <c r="J18" s="85">
        <v>118</v>
      </c>
      <c r="K18" s="84">
        <v>8</v>
      </c>
      <c r="L18" s="30">
        <v>0</v>
      </c>
      <c r="M18" s="29">
        <f t="shared" si="2"/>
        <v>0</v>
      </c>
      <c r="N18" s="33">
        <v>15</v>
      </c>
      <c r="O18" s="21">
        <v>807847</v>
      </c>
      <c r="P18" s="20">
        <f t="shared" si="3"/>
        <v>1625.4466800804828</v>
      </c>
      <c r="Q18" s="15">
        <v>8</v>
      </c>
      <c r="R18" s="128">
        <v>792374</v>
      </c>
      <c r="S18" s="92">
        <f t="shared" si="4"/>
        <v>101.95273948918062</v>
      </c>
      <c r="T18" s="91">
        <v>15</v>
      </c>
      <c r="U18" s="41">
        <v>13.9</v>
      </c>
      <c r="V18" s="41">
        <v>116.5</v>
      </c>
      <c r="W18" s="41">
        <f t="shared" si="5"/>
        <v>130.4</v>
      </c>
      <c r="X18" s="41">
        <f t="shared" si="6"/>
        <v>262.37424547283706</v>
      </c>
      <c r="Y18" s="42">
        <v>17</v>
      </c>
      <c r="Z18" s="52">
        <v>182</v>
      </c>
      <c r="AA18" s="51">
        <v>316</v>
      </c>
      <c r="AB18" s="51">
        <v>127</v>
      </c>
      <c r="AC18" s="51">
        <f t="shared" si="7"/>
        <v>173.62637362637363</v>
      </c>
      <c r="AD18" s="51">
        <v>4</v>
      </c>
      <c r="AE18" s="51">
        <f t="shared" si="8"/>
        <v>69.78021978021978</v>
      </c>
      <c r="AF18" s="51">
        <v>3</v>
      </c>
      <c r="AG18" s="25">
        <v>3776</v>
      </c>
      <c r="AH18" s="24">
        <f t="shared" si="9"/>
        <v>2973.228346456693</v>
      </c>
      <c r="AI18" s="24">
        <v>8</v>
      </c>
      <c r="AJ18" s="104">
        <v>13407</v>
      </c>
      <c r="AK18" s="102">
        <f t="shared" si="10"/>
        <v>73664.83516483517</v>
      </c>
      <c r="AL18" s="103">
        <v>16</v>
      </c>
      <c r="AM18" s="9">
        <f t="shared" si="11"/>
        <v>112</v>
      </c>
      <c r="AN18" s="117">
        <v>13</v>
      </c>
      <c r="AO18" s="121">
        <v>12</v>
      </c>
      <c r="AP18" s="122">
        <f t="shared" si="12"/>
        <v>-1</v>
      </c>
    </row>
    <row r="19" spans="1:42" ht="37.5" customHeight="1">
      <c r="A19" s="6">
        <v>15</v>
      </c>
      <c r="B19" s="8" t="s">
        <v>24</v>
      </c>
      <c r="C19" s="76">
        <v>887</v>
      </c>
      <c r="D19" s="67">
        <v>6</v>
      </c>
      <c r="E19" s="68">
        <f t="shared" si="0"/>
        <v>6.764374295377677</v>
      </c>
      <c r="F19" s="69">
        <v>10</v>
      </c>
      <c r="G19" s="10">
        <v>17</v>
      </c>
      <c r="H19" s="60">
        <f t="shared" si="1"/>
        <v>19.165727170236753</v>
      </c>
      <c r="I19" s="61">
        <v>9</v>
      </c>
      <c r="J19" s="85">
        <v>155</v>
      </c>
      <c r="K19" s="84">
        <v>15</v>
      </c>
      <c r="L19" s="30">
        <v>336.3</v>
      </c>
      <c r="M19" s="29">
        <f t="shared" si="2"/>
        <v>0.37914317925591884</v>
      </c>
      <c r="N19" s="33">
        <v>7</v>
      </c>
      <c r="O19" s="21">
        <v>1123448</v>
      </c>
      <c r="P19" s="20">
        <f t="shared" si="3"/>
        <v>1266.5704622322435</v>
      </c>
      <c r="Q19" s="15">
        <v>15</v>
      </c>
      <c r="R19" s="128">
        <v>1094685</v>
      </c>
      <c r="S19" s="92">
        <f t="shared" si="4"/>
        <v>102.62751385101649</v>
      </c>
      <c r="T19" s="91">
        <v>14</v>
      </c>
      <c r="U19" s="41">
        <v>19.9</v>
      </c>
      <c r="V19" s="41">
        <v>51.1</v>
      </c>
      <c r="W19" s="41">
        <f t="shared" si="5"/>
        <v>71</v>
      </c>
      <c r="X19" s="41">
        <f t="shared" si="6"/>
        <v>80.04509582863585</v>
      </c>
      <c r="Y19" s="42">
        <v>5</v>
      </c>
      <c r="Z19" s="49">
        <v>312</v>
      </c>
      <c r="AA19" s="51">
        <v>238</v>
      </c>
      <c r="AB19" s="51">
        <v>111</v>
      </c>
      <c r="AC19" s="51">
        <f t="shared" si="7"/>
        <v>76.28205128205127</v>
      </c>
      <c r="AD19" s="51">
        <v>12</v>
      </c>
      <c r="AE19" s="51">
        <f t="shared" si="8"/>
        <v>35.57692307692308</v>
      </c>
      <c r="AF19" s="51">
        <v>10</v>
      </c>
      <c r="AG19" s="25">
        <v>2400</v>
      </c>
      <c r="AH19" s="24">
        <f t="shared" si="9"/>
        <v>2162.162162162162</v>
      </c>
      <c r="AI19" s="24">
        <v>16</v>
      </c>
      <c r="AJ19" s="104">
        <v>61712</v>
      </c>
      <c r="AK19" s="102">
        <f t="shared" si="10"/>
        <v>197794.87179487178</v>
      </c>
      <c r="AL19" s="103">
        <v>4</v>
      </c>
      <c r="AM19" s="9">
        <f t="shared" si="11"/>
        <v>117</v>
      </c>
      <c r="AN19" s="117">
        <v>14</v>
      </c>
      <c r="AO19" s="121">
        <v>11</v>
      </c>
      <c r="AP19" s="122">
        <f t="shared" si="12"/>
        <v>-3</v>
      </c>
    </row>
    <row r="20" spans="1:42" ht="37.5" customHeight="1">
      <c r="A20" s="6">
        <v>16</v>
      </c>
      <c r="B20" s="8" t="s">
        <v>28</v>
      </c>
      <c r="C20" s="76">
        <v>944</v>
      </c>
      <c r="D20" s="67">
        <v>5</v>
      </c>
      <c r="E20" s="68">
        <f t="shared" si="0"/>
        <v>5.296610169491525</v>
      </c>
      <c r="F20" s="69">
        <v>12</v>
      </c>
      <c r="G20" s="10">
        <v>19</v>
      </c>
      <c r="H20" s="60">
        <f t="shared" si="1"/>
        <v>20.127118644067796</v>
      </c>
      <c r="I20" s="61">
        <v>11</v>
      </c>
      <c r="J20" s="84">
        <v>128</v>
      </c>
      <c r="K20" s="84">
        <v>10</v>
      </c>
      <c r="L20" s="30">
        <v>0</v>
      </c>
      <c r="M20" s="29">
        <f t="shared" si="2"/>
        <v>0</v>
      </c>
      <c r="N20" s="33">
        <v>15</v>
      </c>
      <c r="O20" s="19">
        <v>1696845</v>
      </c>
      <c r="P20" s="20">
        <f t="shared" si="3"/>
        <v>1797.5052966101696</v>
      </c>
      <c r="Q20" s="15">
        <v>7</v>
      </c>
      <c r="R20" s="127">
        <v>1398621</v>
      </c>
      <c r="S20" s="92">
        <f t="shared" si="4"/>
        <v>121.32271716211898</v>
      </c>
      <c r="T20" s="91">
        <v>4</v>
      </c>
      <c r="U20" s="40">
        <v>20.5</v>
      </c>
      <c r="V20" s="40">
        <v>169.1</v>
      </c>
      <c r="W20" s="41">
        <f t="shared" si="5"/>
        <v>189.6</v>
      </c>
      <c r="X20" s="41">
        <f t="shared" si="6"/>
        <v>200.84745762711864</v>
      </c>
      <c r="Y20" s="42">
        <v>16</v>
      </c>
      <c r="Z20" s="49">
        <v>400</v>
      </c>
      <c r="AA20" s="51">
        <v>256</v>
      </c>
      <c r="AB20" s="51">
        <v>135</v>
      </c>
      <c r="AC20" s="51">
        <f t="shared" si="7"/>
        <v>64</v>
      </c>
      <c r="AD20" s="51">
        <v>14</v>
      </c>
      <c r="AE20" s="51">
        <f t="shared" si="8"/>
        <v>33.75</v>
      </c>
      <c r="AF20" s="51">
        <v>11</v>
      </c>
      <c r="AG20" s="24">
        <v>3388</v>
      </c>
      <c r="AH20" s="24">
        <f t="shared" si="9"/>
        <v>2509.6296296296296</v>
      </c>
      <c r="AI20" s="24">
        <v>15</v>
      </c>
      <c r="AJ20" s="101">
        <v>22530</v>
      </c>
      <c r="AK20" s="102">
        <f t="shared" si="10"/>
        <v>56325</v>
      </c>
      <c r="AL20" s="103">
        <v>17</v>
      </c>
      <c r="AM20" s="9">
        <f t="shared" si="11"/>
        <v>132</v>
      </c>
      <c r="AN20" s="117">
        <v>15</v>
      </c>
      <c r="AO20" s="121">
        <v>15</v>
      </c>
      <c r="AP20" s="122">
        <f t="shared" si="12"/>
        <v>0</v>
      </c>
    </row>
    <row r="21" spans="1:42" ht="37.5" customHeight="1">
      <c r="A21" s="6">
        <v>17</v>
      </c>
      <c r="B21" s="7" t="s">
        <v>27</v>
      </c>
      <c r="C21" s="76">
        <v>772</v>
      </c>
      <c r="D21" s="67">
        <v>4</v>
      </c>
      <c r="E21" s="68">
        <f t="shared" si="0"/>
        <v>5.181347150259067</v>
      </c>
      <c r="F21" s="69">
        <v>13</v>
      </c>
      <c r="G21" s="10">
        <v>16</v>
      </c>
      <c r="H21" s="60">
        <f t="shared" si="1"/>
        <v>20.72538860103627</v>
      </c>
      <c r="I21" s="61">
        <v>12</v>
      </c>
      <c r="J21" s="85">
        <v>131</v>
      </c>
      <c r="K21" s="84">
        <v>12</v>
      </c>
      <c r="L21" s="30">
        <v>216.7</v>
      </c>
      <c r="M21" s="29">
        <f t="shared" si="2"/>
        <v>0.280699481865285</v>
      </c>
      <c r="N21" s="33">
        <v>10</v>
      </c>
      <c r="O21" s="21">
        <v>715401</v>
      </c>
      <c r="P21" s="20">
        <f t="shared" si="3"/>
        <v>926.6852331606218</v>
      </c>
      <c r="Q21" s="15">
        <v>17</v>
      </c>
      <c r="R21" s="128">
        <v>703645</v>
      </c>
      <c r="S21" s="92">
        <f t="shared" si="4"/>
        <v>101.67072884764335</v>
      </c>
      <c r="T21" s="91">
        <v>16</v>
      </c>
      <c r="U21" s="41">
        <v>22.1</v>
      </c>
      <c r="V21" s="41">
        <v>53.1</v>
      </c>
      <c r="W21" s="41">
        <f t="shared" si="5"/>
        <v>75.2</v>
      </c>
      <c r="X21" s="41">
        <f t="shared" si="6"/>
        <v>97.40932642487047</v>
      </c>
      <c r="Y21" s="42">
        <v>8</v>
      </c>
      <c r="Z21" s="49">
        <v>267</v>
      </c>
      <c r="AA21" s="51">
        <v>236</v>
      </c>
      <c r="AB21" s="51">
        <v>95</v>
      </c>
      <c r="AC21" s="51">
        <f t="shared" si="7"/>
        <v>88.38951310861424</v>
      </c>
      <c r="AD21" s="51">
        <v>11</v>
      </c>
      <c r="AE21" s="51">
        <f t="shared" si="8"/>
        <v>35.580524344569284</v>
      </c>
      <c r="AF21" s="51">
        <v>10</v>
      </c>
      <c r="AG21" s="25">
        <v>2600</v>
      </c>
      <c r="AH21" s="24">
        <f t="shared" si="9"/>
        <v>2736.842105263158</v>
      </c>
      <c r="AI21" s="24">
        <v>12</v>
      </c>
      <c r="AJ21" s="104">
        <v>22329</v>
      </c>
      <c r="AK21" s="102">
        <f t="shared" si="10"/>
        <v>83629.21348314607</v>
      </c>
      <c r="AL21" s="103">
        <v>15</v>
      </c>
      <c r="AM21" s="9">
        <f t="shared" si="11"/>
        <v>136</v>
      </c>
      <c r="AN21" s="117">
        <v>16</v>
      </c>
      <c r="AO21" s="121">
        <v>14</v>
      </c>
      <c r="AP21" s="122">
        <f t="shared" si="12"/>
        <v>-2</v>
      </c>
    </row>
    <row r="22" spans="1:42" s="3" customFormat="1" ht="81.75" customHeight="1">
      <c r="A22" s="148" t="s">
        <v>32</v>
      </c>
      <c r="B22" s="148"/>
      <c r="C22" s="79">
        <f>SUM(C5:C21)</f>
        <v>14046</v>
      </c>
      <c r="D22" s="69">
        <v>98</v>
      </c>
      <c r="E22" s="68">
        <f t="shared" si="0"/>
        <v>6.977075323935639</v>
      </c>
      <c r="F22" s="69"/>
      <c r="G22" s="61">
        <f>SUM(G5:G21)</f>
        <v>235</v>
      </c>
      <c r="H22" s="60">
        <f t="shared" si="1"/>
        <v>16.730741848213015</v>
      </c>
      <c r="I22" s="61"/>
      <c r="J22" s="84">
        <f>SUM(J5:J21)</f>
        <v>1933</v>
      </c>
      <c r="K22" s="84"/>
      <c r="L22" s="34">
        <f>SUM(L5:L21)</f>
        <v>4966.7</v>
      </c>
      <c r="M22" s="29">
        <f t="shared" si="2"/>
        <v>0.353602449095828</v>
      </c>
      <c r="N22" s="34"/>
      <c r="O22" s="15">
        <f>SUM(O5:O21)-3</f>
        <v>24061300</v>
      </c>
      <c r="P22" s="20">
        <f t="shared" si="3"/>
        <v>1713.0357397123737</v>
      </c>
      <c r="Q22" s="15"/>
      <c r="R22" s="91">
        <f>SUM(R5:R21)</f>
        <v>21325599</v>
      </c>
      <c r="S22" s="92">
        <f t="shared" si="4"/>
        <v>112.82824927918789</v>
      </c>
      <c r="T22" s="91"/>
      <c r="U22" s="42">
        <f>SUM(U5:U21)</f>
        <v>371.2</v>
      </c>
      <c r="V22" s="42">
        <f>SUM(V5:V21)</f>
        <v>1156.4</v>
      </c>
      <c r="W22" s="120">
        <f t="shared" si="5"/>
        <v>1527.6000000000001</v>
      </c>
      <c r="X22" s="41">
        <f t="shared" si="6"/>
        <v>108.75694147800087</v>
      </c>
      <c r="Y22" s="42"/>
      <c r="Z22" s="50">
        <f>SUM(Z5:Z21)</f>
        <v>4806</v>
      </c>
      <c r="AA22" s="50">
        <f>SUM(AA5:AA21)</f>
        <v>4817</v>
      </c>
      <c r="AB22" s="50">
        <f>SUM(AB5:AB21)</f>
        <v>1957</v>
      </c>
      <c r="AC22" s="51">
        <f t="shared" si="7"/>
        <v>100.22888056595922</v>
      </c>
      <c r="AD22" s="50"/>
      <c r="AE22" s="50">
        <f>SUM(AE5:AE21)</f>
        <v>768.3296998001949</v>
      </c>
      <c r="AF22" s="50"/>
      <c r="AG22" s="15">
        <f>SUM(AG5:AG21)</f>
        <v>58670</v>
      </c>
      <c r="AH22" s="24">
        <f t="shared" si="9"/>
        <v>2997.9560551865097</v>
      </c>
      <c r="AI22" s="15"/>
      <c r="AJ22" s="72">
        <f>SUM(AJ5:AJ21)</f>
        <v>803000</v>
      </c>
      <c r="AK22" s="102">
        <f t="shared" si="10"/>
        <v>167082.81315022887</v>
      </c>
      <c r="AL22" s="72"/>
      <c r="AM22" s="5"/>
      <c r="AN22" s="126"/>
      <c r="AO22" s="107"/>
      <c r="AP22" s="106"/>
    </row>
    <row r="23" ht="19.5">
      <c r="AB23" s="55"/>
    </row>
  </sheetData>
  <sheetProtection/>
  <mergeCells count="17">
    <mergeCell ref="AA3:AB3"/>
    <mergeCell ref="AC3:AD3"/>
    <mergeCell ref="AE3:AF3"/>
    <mergeCell ref="AM3:AM4"/>
    <mergeCell ref="A22:B22"/>
    <mergeCell ref="AJ3:AJ4"/>
    <mergeCell ref="AK3:AK4"/>
    <mergeCell ref="A1:I1"/>
    <mergeCell ref="AO3:AO4"/>
    <mergeCell ref="AP3:AP4"/>
    <mergeCell ref="L3:L4"/>
    <mergeCell ref="M3:M4"/>
    <mergeCell ref="O3:Q3"/>
    <mergeCell ref="R3:R4"/>
    <mergeCell ref="S3:T3"/>
    <mergeCell ref="U3:V3"/>
    <mergeCell ref="W3:Y3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2" r:id="rId1"/>
  <colBreaks count="3" manualBreakCount="3">
    <brk id="14" max="25" man="1"/>
    <brk id="20" max="27" man="1"/>
    <brk id="3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</dc:creator>
  <cp:keywords/>
  <dc:description/>
  <cp:lastModifiedBy>Firada</cp:lastModifiedBy>
  <cp:lastPrinted>2017-12-26T07:14:02Z</cp:lastPrinted>
  <dcterms:created xsi:type="dcterms:W3CDTF">2013-10-11T06:47:23Z</dcterms:created>
  <dcterms:modified xsi:type="dcterms:W3CDTF">2018-02-09T12:50:26Z</dcterms:modified>
  <cp:category/>
  <cp:version/>
  <cp:contentType/>
  <cp:contentStatus/>
</cp:coreProperties>
</file>