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5"/>
  </bookViews>
  <sheets>
    <sheet name="ввод жилья" sheetId="1" r:id="rId1"/>
    <sheet name="спорт" sheetId="2" r:id="rId2"/>
    <sheet name="Смерть 2015" sheetId="3" r:id="rId3"/>
    <sheet name="Рождение" sheetId="4" r:id="rId4"/>
    <sheet name="итоги  2015 года СП (3)" sheetId="5" r:id="rId5"/>
    <sheet name="СВОД 2015" sheetId="6" r:id="rId6"/>
    <sheet name="итоги  2015 года СП" sheetId="7" r:id="rId7"/>
  </sheets>
  <definedNames>
    <definedName name="_xlnm.Print_Titles" localSheetId="0">'ввод жилья'!$A:$B</definedName>
    <definedName name="_xlnm.Print_Titles" localSheetId="6">'итоги  2015 года СП'!$A:$B</definedName>
    <definedName name="_xlnm.Print_Titles" localSheetId="4">'итоги  2015 года СП (3)'!$A:$B</definedName>
    <definedName name="_xlnm.Print_Titles" localSheetId="3">'Рождение'!$A:$B</definedName>
    <definedName name="_xlnm.Print_Titles" localSheetId="5">'СВОД 2015'!$A:$B</definedName>
    <definedName name="_xlnm.Print_Titles" localSheetId="2">'Смерть 2015'!$A:$B</definedName>
    <definedName name="_xlnm.Print_Titles" localSheetId="1">'спорт'!$A:$B</definedName>
    <definedName name="_xlnm.Print_Area" localSheetId="0">'ввод жилья'!$A$1:$AK$22</definedName>
    <definedName name="_xlnm.Print_Area" localSheetId="6">'итоги  2015 года СП'!$A$1:$DE$26</definedName>
    <definedName name="_xlnm.Print_Area" localSheetId="4">'итоги  2015 года СП (3)'!$A$1:$DE$26</definedName>
    <definedName name="_xlnm.Print_Area" localSheetId="3">'Рождение'!$A$1:$N$22</definedName>
    <definedName name="_xlnm.Print_Area" localSheetId="5">'СВОД 2015'!$A$1:$DE$26</definedName>
    <definedName name="_xlnm.Print_Area" localSheetId="2">'Смерть 2015'!$A$1:$N$22</definedName>
    <definedName name="_xlnm.Print_Area" localSheetId="1">'спорт'!$A$1:$H$26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<sst xmlns="http://schemas.openxmlformats.org/spreadsheetml/2006/main" count="705" uniqueCount="106">
  <si>
    <t>№ п/п</t>
  </si>
  <si>
    <t>Наименование сельского поселения</t>
  </si>
  <si>
    <t>Родилось на 1000 жителей</t>
  </si>
  <si>
    <t>Естеств. Прирост (+), убыль (-)</t>
  </si>
  <si>
    <t>в том числе введенная за год на одного жителя, кв.м</t>
  </si>
  <si>
    <t>введенная за год жилья  на одного жителя, кв.м</t>
  </si>
  <si>
    <t>Исполнение бюджета, %</t>
  </si>
  <si>
    <t>Плотность поголовья на 100 дворов, голов</t>
  </si>
  <si>
    <t>баллы</t>
  </si>
  <si>
    <t>Надой на 1 корову, в кг</t>
  </si>
  <si>
    <t>Надой молока на 1 двор, в кг</t>
  </si>
  <si>
    <t>Выдано кредит ЛПХ на 1 двор, рублей</t>
  </si>
  <si>
    <t>Доход на 1 двор (рублей)</t>
  </si>
  <si>
    <t>человек</t>
  </si>
  <si>
    <t>Всего,руб.</t>
  </si>
  <si>
    <t>на 1 жителя, рублей</t>
  </si>
  <si>
    <t>налог на имущество</t>
  </si>
  <si>
    <t>земельный налог</t>
  </si>
  <si>
    <t>КРС</t>
  </si>
  <si>
    <t>в том числе коровы</t>
  </si>
  <si>
    <t>центнеров</t>
  </si>
  <si>
    <t>балл</t>
  </si>
  <si>
    <t>по всем показателям</t>
  </si>
  <si>
    <t>Чутеевское</t>
  </si>
  <si>
    <t>Кушманское</t>
  </si>
  <si>
    <t>Хозесановское</t>
  </si>
  <si>
    <t>Багаевское</t>
  </si>
  <si>
    <t>Большекайбицкое</t>
  </si>
  <si>
    <t>Бурундуковское</t>
  </si>
  <si>
    <t>Маломеминское</t>
  </si>
  <si>
    <t>Муралинское</t>
  </si>
  <si>
    <t>Молькеевское</t>
  </si>
  <si>
    <t>Эбалаковское</t>
  </si>
  <si>
    <t>Кулангинское</t>
  </si>
  <si>
    <t>Надеждинское</t>
  </si>
  <si>
    <t>Старотябердинское</t>
  </si>
  <si>
    <t>Большеподберезинское</t>
  </si>
  <si>
    <t>Большерусаковское</t>
  </si>
  <si>
    <t>Ульянковское</t>
  </si>
  <si>
    <t>Федоровское</t>
  </si>
  <si>
    <t>Всего по району:</t>
  </si>
  <si>
    <t>Подготовка школ к учебному году</t>
  </si>
  <si>
    <t>Оформление цветников в пришкольных участках</t>
  </si>
  <si>
    <t>средний балл</t>
  </si>
  <si>
    <t>Результаты экзаменов  по русскому языку</t>
  </si>
  <si>
    <t>Результаты экзаменов  по математике</t>
  </si>
  <si>
    <t>Итого образование</t>
  </si>
  <si>
    <t>%</t>
  </si>
  <si>
    <t>Всего, тыс.руб.</t>
  </si>
  <si>
    <t>численность населения на 01.01.2014 г.</t>
  </si>
  <si>
    <t>единиц</t>
  </si>
  <si>
    <t>Введено жилья за  январь-декабрь 2014 год , кв.метров</t>
  </si>
  <si>
    <t>Сумма задолженности по налогам физических лиц на 1 января 2015 года, тыс. руб.</t>
  </si>
  <si>
    <t>Итого задолженность по налогам физических лиц  на 1 января 2015 года</t>
  </si>
  <si>
    <t>Поголовье  скота, голов на 1 января   2015 года</t>
  </si>
  <si>
    <t>Закуплено молоко от населения январь-декабрь  2014 года</t>
  </si>
  <si>
    <t>Всего выдано кредитов с 2006 года по 31.12.2014, тыс.руб.</t>
  </si>
  <si>
    <t>Всего доходов населения январь-декабрь  2014, рублей</t>
  </si>
  <si>
    <t>ИТОГОВЫЕ ДАННЫЕ ПО СЕЛЬСКИМ ПОСЕЛЕНИЯМ ЗА   2015 ГОД</t>
  </si>
  <si>
    <t>численность населения на 01.01.2015 г.</t>
  </si>
  <si>
    <t>Достижения в спорте (сумма баллов), 2014 год</t>
  </si>
  <si>
    <t>Достижения в спорте (сумма баллов), 2015 год</t>
  </si>
  <si>
    <t xml:space="preserve">Отклонение (+   рост,             " - " уменьшение)  </t>
  </si>
  <si>
    <t>по баллам</t>
  </si>
  <si>
    <t>Достижения в спорте  2014 год</t>
  </si>
  <si>
    <t>Достижения в спорте  2015 год</t>
  </si>
  <si>
    <t>2014 год</t>
  </si>
  <si>
    <t>2015 год</t>
  </si>
  <si>
    <t xml:space="preserve">Родилось на 1000 жителей </t>
  </si>
  <si>
    <t>разница (+, - детей)</t>
  </si>
  <si>
    <t>баллы 2014 год</t>
  </si>
  <si>
    <t>баллы 2015 год</t>
  </si>
  <si>
    <t>по занимаемому месту</t>
  </si>
  <si>
    <t xml:space="preserve">по рождению на 1000 чел. </t>
  </si>
  <si>
    <t>СМЕРТНОСТЬ</t>
  </si>
  <si>
    <t xml:space="preserve">2015 год </t>
  </si>
  <si>
    <t>разница (+, - человек)</t>
  </si>
  <si>
    <t>РОДИЛИСЬ ДЕТЕЙ</t>
  </si>
  <si>
    <t xml:space="preserve">СМЕРТНОСТЬ  на 1000 жителей </t>
  </si>
  <si>
    <t>Смертность на 1000 жителей</t>
  </si>
  <si>
    <t xml:space="preserve">по смертности на 1000 чел. </t>
  </si>
  <si>
    <t>Сбор собственных доходов сельских поселений за 2014 год</t>
  </si>
  <si>
    <t>Сбор собственных доходов сельских поселений за 2015 год</t>
  </si>
  <si>
    <t>план 2015 годовой</t>
  </si>
  <si>
    <t>Исполнение бюджета за 2015 год, %</t>
  </si>
  <si>
    <t>Сумма задолженности по налогам физических лиц на 1 января 2016 года, тыс. руб.</t>
  </si>
  <si>
    <t>Итого задолженность по налогам физических лиц  на 1 января 2016 года</t>
  </si>
  <si>
    <t>Поголовье  скота, голов на 1 января   2016 года</t>
  </si>
  <si>
    <t>Количество дворов на 01.01.2016 год</t>
  </si>
  <si>
    <t>Плотность поголовья КРС на 100 дворов, голов</t>
  </si>
  <si>
    <t>Плотность поголовья коров  на 100 дворов, голов</t>
  </si>
  <si>
    <t>коровы</t>
  </si>
  <si>
    <t>Закуплено молоко от населения январь-декабрь  2015 года</t>
  </si>
  <si>
    <t>Всего выдано кредитов с 2006 года по 31.12.2015, тыс.руб.</t>
  </si>
  <si>
    <t>Всего доходов населения январь-декабрь  2015, рублей</t>
  </si>
  <si>
    <t>Введено жилья за  январь-декабрь 2015 год , кв.метров</t>
  </si>
  <si>
    <t>Количество дворов на 01.01.2015</t>
  </si>
  <si>
    <t>план годовой 2014</t>
  </si>
  <si>
    <t>ИТОГО баллы по всем показателям 2014 год</t>
  </si>
  <si>
    <t>Занимаемое место январь-декабрь  2014</t>
  </si>
  <si>
    <t>ИТОГО баллы по всем показателям 2015 год</t>
  </si>
  <si>
    <t>Занимаемое место январь-декабрь  2015</t>
  </si>
  <si>
    <t>Отклонение (+   рост,             " - " уменьшение) к 2014 г.</t>
  </si>
  <si>
    <t>по месту</t>
  </si>
  <si>
    <t>УМЕРЛИ, человек</t>
  </si>
  <si>
    <t>Умерли, человек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</si>
</sst>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0.000000"/>
    <numFmt numFmtId="168" formatCode="0.00000"/>
    <numFmt numFmtId="169" formatCode="0.0000"/>
    <numFmt numFmtId="170" formatCode="#,##0.000"/>
  </numFmts>
  <fonts count="49">
    <font>
      <sz val="10"/>
      <name val="Arial Cyr"/>
      <family val="0"/>
    </font>
    <font>
      <sz val="10"/>
      <color indexed="8"/>
      <name val="Arial Cyr"/>
      <family val="2"/>
    </font>
    <font>
      <sz val="16"/>
      <color indexed="8"/>
      <name val="Tahoma"/>
      <family val="2"/>
    </font>
    <font>
      <sz val="16"/>
      <color indexed="10"/>
      <name val="Tahoma"/>
      <family val="2"/>
    </font>
    <font>
      <sz val="14"/>
      <color indexed="8"/>
      <name val="Tahoma"/>
      <family val="2"/>
    </font>
    <font>
      <b/>
      <sz val="16"/>
      <color indexed="8"/>
      <name val="Tahoma"/>
      <family val="2"/>
    </font>
    <font>
      <b/>
      <sz val="16"/>
      <color indexed="10"/>
      <name val="Tahoma"/>
      <family val="2"/>
    </font>
    <font>
      <b/>
      <sz val="20"/>
      <color indexed="8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6"/>
      <color theme="1"/>
      <name val="Tahoma"/>
      <family val="2"/>
    </font>
    <font>
      <sz val="16"/>
      <color rgb="FFFF0000"/>
      <name val="Tahoma"/>
      <family val="2"/>
    </font>
    <font>
      <b/>
      <sz val="16"/>
      <color theme="1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6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horizontal="right" vertical="top" wrapText="1"/>
    </xf>
    <xf numFmtId="164" fontId="5" fillId="0" borderId="14" xfId="0" applyNumberFormat="1" applyFont="1" applyFill="1" applyBorder="1" applyAlignment="1">
      <alignment horizontal="right" vertical="top" wrapText="1"/>
    </xf>
    <xf numFmtId="3" fontId="6" fillId="0" borderId="14" xfId="0" applyNumberFormat="1" applyFont="1" applyFill="1" applyBorder="1" applyAlignment="1">
      <alignment horizontal="right" vertical="top" wrapText="1"/>
    </xf>
    <xf numFmtId="164" fontId="2" fillId="0" borderId="14" xfId="0" applyNumberFormat="1" applyFont="1" applyFill="1" applyBorder="1" applyAlignment="1">
      <alignment horizontal="right" vertical="top" wrapText="1"/>
    </xf>
    <xf numFmtId="3" fontId="47" fillId="0" borderId="14" xfId="0" applyNumberFormat="1" applyFont="1" applyFill="1" applyBorder="1" applyAlignment="1">
      <alignment horizontal="right" vertical="top" wrapText="1"/>
    </xf>
    <xf numFmtId="3" fontId="2" fillId="0" borderId="14" xfId="0" applyNumberFormat="1" applyFont="1" applyFill="1" applyBorder="1" applyAlignment="1">
      <alignment horizontal="right" vertical="top" wrapText="1"/>
    </xf>
    <xf numFmtId="1" fontId="2" fillId="0" borderId="14" xfId="0" applyNumberFormat="1" applyFont="1" applyFill="1" applyBorder="1" applyAlignment="1">
      <alignment vertical="top" wrapText="1"/>
    </xf>
    <xf numFmtId="1" fontId="5" fillId="0" borderId="14" xfId="0" applyNumberFormat="1" applyFont="1" applyFill="1" applyBorder="1" applyAlignment="1">
      <alignment vertical="top" wrapText="1"/>
    </xf>
    <xf numFmtId="1" fontId="6" fillId="0" borderId="14" xfId="0" applyNumberFormat="1" applyFont="1" applyFill="1" applyBorder="1" applyAlignment="1">
      <alignment vertical="top" wrapText="1"/>
    </xf>
    <xf numFmtId="3" fontId="6" fillId="0" borderId="14" xfId="0" applyNumberFormat="1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vertical="top" wrapText="1"/>
    </xf>
    <xf numFmtId="1" fontId="2" fillId="0" borderId="14" xfId="0" applyNumberFormat="1" applyFont="1" applyFill="1" applyBorder="1" applyAlignment="1">
      <alignment vertical="top"/>
    </xf>
    <xf numFmtId="1" fontId="3" fillId="0" borderId="13" xfId="0" applyNumberFormat="1" applyFont="1" applyFill="1" applyBorder="1" applyAlignment="1">
      <alignment vertical="top"/>
    </xf>
    <xf numFmtId="1" fontId="46" fillId="0" borderId="13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horizontal="right" vertical="top" wrapText="1"/>
    </xf>
    <xf numFmtId="3" fontId="6" fillId="0" borderId="11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3" fontId="9" fillId="0" borderId="14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vertical="top" wrapText="1"/>
    </xf>
    <xf numFmtId="0" fontId="5" fillId="0" borderId="14" xfId="0" applyNumberFormat="1" applyFont="1" applyFill="1" applyBorder="1" applyAlignment="1">
      <alignment horizontal="right" vertical="top" wrapText="1"/>
    </xf>
    <xf numFmtId="3" fontId="9" fillId="0" borderId="11" xfId="0" applyNumberFormat="1" applyFont="1" applyFill="1" applyBorder="1" applyAlignment="1">
      <alignment horizontal="right" vertical="top" wrapText="1"/>
    </xf>
    <xf numFmtId="4" fontId="9" fillId="0" borderId="14" xfId="0" applyNumberFormat="1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right" vertical="top" wrapText="1"/>
    </xf>
    <xf numFmtId="166" fontId="9" fillId="0" borderId="13" xfId="0" applyNumberFormat="1" applyFont="1" applyFill="1" applyBorder="1" applyAlignment="1">
      <alignment vertical="top"/>
    </xf>
    <xf numFmtId="165" fontId="9" fillId="0" borderId="14" xfId="0" applyNumberFormat="1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164" fontId="9" fillId="0" borderId="14" xfId="0" applyNumberFormat="1" applyFont="1" applyFill="1" applyBorder="1" applyAlignment="1">
      <alignment horizontal="right" vertical="top" wrapText="1"/>
    </xf>
    <xf numFmtId="1" fontId="9" fillId="0" borderId="14" xfId="0" applyNumberFormat="1" applyFont="1" applyFill="1" applyBorder="1" applyAlignment="1">
      <alignment vertical="top" wrapText="1"/>
    </xf>
    <xf numFmtId="3" fontId="9" fillId="0" borderId="14" xfId="0" applyNumberFormat="1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1" fontId="9" fillId="0" borderId="13" xfId="0" applyNumberFormat="1" applyFont="1" applyFill="1" applyBorder="1" applyAlignment="1">
      <alignment vertical="top"/>
    </xf>
    <xf numFmtId="166" fontId="8" fillId="0" borderId="13" xfId="0" applyNumberFormat="1" applyFont="1" applyFill="1" applyBorder="1" applyAlignment="1">
      <alignment vertical="top"/>
    </xf>
    <xf numFmtId="1" fontId="8" fillId="0" borderId="13" xfId="0" applyNumberFormat="1" applyFont="1" applyFill="1" applyBorder="1" applyAlignment="1">
      <alignment vertical="top"/>
    </xf>
    <xf numFmtId="166" fontId="9" fillId="0" borderId="14" xfId="0" applyNumberFormat="1" applyFont="1" applyFill="1" applyBorder="1" applyAlignment="1">
      <alignment vertical="top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6" fontId="3" fillId="0" borderId="13" xfId="0" applyNumberFormat="1" applyFont="1" applyFill="1" applyBorder="1" applyAlignment="1">
      <alignment vertical="top"/>
    </xf>
    <xf numFmtId="3" fontId="48" fillId="0" borderId="14" xfId="0" applyNumberFormat="1" applyFont="1" applyFill="1" applyBorder="1" applyAlignment="1">
      <alignment vertical="top" wrapText="1"/>
    </xf>
    <xf numFmtId="166" fontId="47" fillId="0" borderId="13" xfId="0" applyNumberFormat="1" applyFont="1" applyFill="1" applyBorder="1" applyAlignment="1">
      <alignment vertical="top"/>
    </xf>
    <xf numFmtId="1" fontId="47" fillId="0" borderId="13" xfId="0" applyNumberFormat="1" applyFont="1" applyFill="1" applyBorder="1" applyAlignment="1">
      <alignment vertical="top"/>
    </xf>
    <xf numFmtId="0" fontId="10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center" vertical="top" wrapText="1"/>
    </xf>
    <xf numFmtId="3" fontId="48" fillId="33" borderId="14" xfId="0" applyNumberFormat="1" applyFont="1" applyFill="1" applyBorder="1" applyAlignment="1">
      <alignment horizontal="right" vertical="top" wrapText="1"/>
    </xf>
    <xf numFmtId="3" fontId="48" fillId="33" borderId="11" xfId="0" applyNumberFormat="1" applyFont="1" applyFill="1" applyBorder="1" applyAlignment="1">
      <alignment horizontal="right" vertical="top" wrapText="1"/>
    </xf>
    <xf numFmtId="0" fontId="46" fillId="33" borderId="0" xfId="0" applyFont="1" applyFill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top" wrapText="1"/>
    </xf>
    <xf numFmtId="3" fontId="48" fillId="34" borderId="14" xfId="0" applyNumberFormat="1" applyFont="1" applyFill="1" applyBorder="1" applyAlignment="1">
      <alignment horizontal="right" vertical="top" wrapText="1"/>
    </xf>
    <xf numFmtId="0" fontId="2" fillId="34" borderId="0" xfId="0" applyFont="1" applyFill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3" fontId="5" fillId="35" borderId="14" xfId="0" applyNumberFormat="1" applyFont="1" applyFill="1" applyBorder="1" applyAlignment="1">
      <alignment horizontal="right" vertical="top" wrapText="1"/>
    </xf>
    <xf numFmtId="3" fontId="48" fillId="35" borderId="14" xfId="0" applyNumberFormat="1" applyFont="1" applyFill="1" applyBorder="1" applyAlignment="1">
      <alignment horizontal="right" vertical="top" wrapText="1"/>
    </xf>
    <xf numFmtId="3" fontId="9" fillId="35" borderId="14" xfId="0" applyNumberFormat="1" applyFont="1" applyFill="1" applyBorder="1" applyAlignment="1">
      <alignment horizontal="right" vertical="top" wrapText="1"/>
    </xf>
    <xf numFmtId="3" fontId="9" fillId="35" borderId="11" xfId="0" applyNumberFormat="1" applyFont="1" applyFill="1" applyBorder="1" applyAlignment="1">
      <alignment horizontal="right" vertical="top" wrapText="1"/>
    </xf>
    <xf numFmtId="3" fontId="48" fillId="35" borderId="11" xfId="0" applyNumberFormat="1" applyFont="1" applyFill="1" applyBorder="1" applyAlignment="1">
      <alignment horizontal="right" vertical="top" wrapText="1"/>
    </xf>
    <xf numFmtId="0" fontId="2" fillId="35" borderId="0" xfId="0" applyFont="1" applyFill="1" applyAlignment="1">
      <alignment vertical="top" wrapText="1"/>
    </xf>
    <xf numFmtId="3" fontId="5" fillId="35" borderId="11" xfId="0" applyNumberFormat="1" applyFont="1" applyFill="1" applyBorder="1" applyAlignment="1">
      <alignment horizontal="right" vertical="top" wrapText="1"/>
    </xf>
    <xf numFmtId="164" fontId="2" fillId="0" borderId="14" xfId="0" applyNumberFormat="1" applyFont="1" applyFill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vertical="top" wrapText="1"/>
    </xf>
    <xf numFmtId="0" fontId="47" fillId="35" borderId="14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vertical="top" wrapText="1"/>
    </xf>
    <xf numFmtId="0" fontId="9" fillId="35" borderId="14" xfId="0" applyNumberFormat="1" applyFont="1" applyFill="1" applyBorder="1" applyAlignment="1">
      <alignment horizontal="right" vertical="top" wrapText="1"/>
    </xf>
    <xf numFmtId="4" fontId="9" fillId="35" borderId="14" xfId="0" applyNumberFormat="1" applyFont="1" applyFill="1" applyBorder="1" applyAlignment="1">
      <alignment horizontal="right" vertical="top" wrapText="1"/>
    </xf>
    <xf numFmtId="164" fontId="9" fillId="35" borderId="14" xfId="0" applyNumberFormat="1" applyFont="1" applyFill="1" applyBorder="1" applyAlignment="1">
      <alignment horizontal="right" vertical="top" wrapText="1"/>
    </xf>
    <xf numFmtId="0" fontId="5" fillId="35" borderId="14" xfId="0" applyNumberFormat="1" applyFont="1" applyFill="1" applyBorder="1" applyAlignment="1">
      <alignment horizontal="right" vertical="top" wrapText="1"/>
    </xf>
    <xf numFmtId="0" fontId="3" fillId="35" borderId="0" xfId="0" applyFont="1" applyFill="1" applyAlignment="1">
      <alignment vertical="top" wrapText="1"/>
    </xf>
    <xf numFmtId="3" fontId="47" fillId="35" borderId="14" xfId="0" applyNumberFormat="1" applyFont="1" applyFill="1" applyBorder="1" applyAlignment="1">
      <alignment horizontal="right" vertical="top" wrapText="1"/>
    </xf>
    <xf numFmtId="3" fontId="6" fillId="35" borderId="11" xfId="0" applyNumberFormat="1" applyFont="1" applyFill="1" applyBorder="1" applyAlignment="1">
      <alignment horizontal="right" vertical="top" wrapText="1"/>
    </xf>
    <xf numFmtId="164" fontId="5" fillId="35" borderId="14" xfId="0" applyNumberFormat="1" applyFont="1" applyFill="1" applyBorder="1" applyAlignment="1">
      <alignment horizontal="right" vertical="top" wrapText="1"/>
    </xf>
    <xf numFmtId="164" fontId="2" fillId="35" borderId="14" xfId="0" applyNumberFormat="1" applyFont="1" applyFill="1" applyBorder="1" applyAlignment="1">
      <alignment horizontal="right" vertical="top" wrapText="1"/>
    </xf>
    <xf numFmtId="0" fontId="46" fillId="35" borderId="10" xfId="0" applyFont="1" applyFill="1" applyBorder="1" applyAlignment="1">
      <alignment horizontal="center" vertical="top" wrapText="1"/>
    </xf>
    <xf numFmtId="0" fontId="46" fillId="35" borderId="14" xfId="0" applyFont="1" applyFill="1" applyBorder="1" applyAlignment="1">
      <alignment horizontal="center" vertical="top" wrapText="1"/>
    </xf>
    <xf numFmtId="0" fontId="46" fillId="35" borderId="13" xfId="0" applyFont="1" applyFill="1" applyBorder="1" applyAlignment="1">
      <alignment horizontal="center" vertical="top" wrapText="1"/>
    </xf>
    <xf numFmtId="0" fontId="46" fillId="35" borderId="0" xfId="0" applyFont="1" applyFill="1" applyAlignment="1">
      <alignment vertical="top" wrapText="1"/>
    </xf>
    <xf numFmtId="3" fontId="2" fillId="35" borderId="14" xfId="0" applyNumberFormat="1" applyFont="1" applyFill="1" applyBorder="1" applyAlignment="1">
      <alignment horizontal="right" vertical="top" wrapText="1"/>
    </xf>
    <xf numFmtId="3" fontId="2" fillId="35" borderId="0" xfId="0" applyNumberFormat="1" applyFont="1" applyFill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1" fontId="9" fillId="35" borderId="14" xfId="0" applyNumberFormat="1" applyFont="1" applyFill="1" applyBorder="1" applyAlignment="1">
      <alignment vertical="top" wrapText="1"/>
    </xf>
    <xf numFmtId="1" fontId="5" fillId="35" borderId="14" xfId="0" applyNumberFormat="1" applyFont="1" applyFill="1" applyBorder="1" applyAlignment="1">
      <alignment vertical="top" wrapText="1"/>
    </xf>
    <xf numFmtId="1" fontId="2" fillId="35" borderId="14" xfId="0" applyNumberFormat="1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vertical="top" wrapText="1"/>
    </xf>
    <xf numFmtId="1" fontId="6" fillId="35" borderId="14" xfId="0" applyNumberFormat="1" applyFont="1" applyFill="1" applyBorder="1" applyAlignment="1">
      <alignment vertical="top" wrapText="1"/>
    </xf>
    <xf numFmtId="0" fontId="2" fillId="35" borderId="0" xfId="0" applyFont="1" applyFill="1" applyAlignment="1">
      <alignment/>
    </xf>
    <xf numFmtId="0" fontId="3" fillId="35" borderId="11" xfId="0" applyFont="1" applyFill="1" applyBorder="1" applyAlignment="1">
      <alignment vertical="top" wrapText="1"/>
    </xf>
    <xf numFmtId="3" fontId="9" fillId="35" borderId="14" xfId="0" applyNumberFormat="1" applyFont="1" applyFill="1" applyBorder="1" applyAlignment="1">
      <alignment vertical="top" wrapText="1"/>
    </xf>
    <xf numFmtId="3" fontId="6" fillId="35" borderId="14" xfId="0" applyNumberFormat="1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3" fontId="5" fillId="35" borderId="14" xfId="0" applyNumberFormat="1" applyFont="1" applyFill="1" applyBorder="1" applyAlignment="1">
      <alignment vertical="top" wrapText="1"/>
    </xf>
    <xf numFmtId="0" fontId="9" fillId="35" borderId="13" xfId="0" applyFont="1" applyFill="1" applyBorder="1" applyAlignment="1">
      <alignment vertical="top" wrapText="1"/>
    </xf>
    <xf numFmtId="0" fontId="9" fillId="35" borderId="14" xfId="0" applyFont="1" applyFill="1" applyBorder="1" applyAlignment="1">
      <alignment vertical="top" wrapText="1"/>
    </xf>
    <xf numFmtId="3" fontId="48" fillId="35" borderId="14" xfId="0" applyNumberFormat="1" applyFont="1" applyFill="1" applyBorder="1" applyAlignment="1">
      <alignment vertical="top" wrapText="1"/>
    </xf>
    <xf numFmtId="0" fontId="2" fillId="35" borderId="0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vertical="top" wrapText="1"/>
    </xf>
    <xf numFmtId="1" fontId="9" fillId="35" borderId="13" xfId="0" applyNumberFormat="1" applyFont="1" applyFill="1" applyBorder="1" applyAlignment="1">
      <alignment vertical="top"/>
    </xf>
    <xf numFmtId="1" fontId="3" fillId="35" borderId="13" xfId="0" applyNumberFormat="1" applyFont="1" applyFill="1" applyBorder="1" applyAlignment="1">
      <alignment vertical="top"/>
    </xf>
    <xf numFmtId="0" fontId="2" fillId="36" borderId="0" xfId="0" applyFont="1" applyFill="1" applyBorder="1" applyAlignment="1">
      <alignment horizontal="center" vertical="top" wrapText="1"/>
    </xf>
    <xf numFmtId="0" fontId="2" fillId="36" borderId="0" xfId="0" applyFont="1" applyFill="1" applyAlignment="1">
      <alignment vertical="top" wrapText="1"/>
    </xf>
    <xf numFmtId="166" fontId="9" fillId="36" borderId="13" xfId="0" applyNumberFormat="1" applyFont="1" applyFill="1" applyBorder="1" applyAlignment="1">
      <alignment vertical="top"/>
    </xf>
    <xf numFmtId="165" fontId="9" fillId="36" borderId="14" xfId="0" applyNumberFormat="1" applyFont="1" applyFill="1" applyBorder="1" applyAlignment="1">
      <alignment vertical="top" wrapText="1"/>
    </xf>
    <xf numFmtId="166" fontId="9" fillId="36" borderId="14" xfId="0" applyNumberFormat="1" applyFont="1" applyFill="1" applyBorder="1" applyAlignment="1">
      <alignment vertical="top"/>
    </xf>
    <xf numFmtId="1" fontId="2" fillId="36" borderId="14" xfId="0" applyNumberFormat="1" applyFont="1" applyFill="1" applyBorder="1" applyAlignment="1">
      <alignment vertical="top"/>
    </xf>
    <xf numFmtId="0" fontId="3" fillId="36" borderId="0" xfId="0" applyFont="1" applyFill="1" applyAlignment="1">
      <alignment vertical="top" wrapText="1"/>
    </xf>
    <xf numFmtId="0" fontId="3" fillId="36" borderId="11" xfId="0" applyFont="1" applyFill="1" applyBorder="1" applyAlignment="1">
      <alignment vertical="top" wrapText="1"/>
    </xf>
    <xf numFmtId="0" fontId="9" fillId="36" borderId="14" xfId="0" applyFont="1" applyFill="1" applyBorder="1" applyAlignment="1">
      <alignment vertical="top" wrapText="1"/>
    </xf>
    <xf numFmtId="0" fontId="3" fillId="36" borderId="14" xfId="0" applyFont="1" applyFill="1" applyBorder="1" applyAlignment="1">
      <alignment vertical="top" wrapText="1"/>
    </xf>
    <xf numFmtId="0" fontId="2" fillId="36" borderId="13" xfId="0" applyFont="1" applyFill="1" applyBorder="1" applyAlignment="1">
      <alignment horizontal="center" vertical="top" wrapText="1"/>
    </xf>
    <xf numFmtId="0" fontId="5" fillId="36" borderId="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top" wrapText="1"/>
    </xf>
    <xf numFmtId="3" fontId="9" fillId="36" borderId="14" xfId="0" applyNumberFormat="1" applyFont="1" applyFill="1" applyBorder="1" applyAlignment="1">
      <alignment horizontal="right" vertical="top" wrapText="1"/>
    </xf>
    <xf numFmtId="3" fontId="5" fillId="36" borderId="14" xfId="0" applyNumberFormat="1" applyFont="1" applyFill="1" applyBorder="1" applyAlignment="1">
      <alignment horizontal="right" vertical="top" wrapText="1"/>
    </xf>
    <xf numFmtId="3" fontId="9" fillId="36" borderId="11" xfId="0" applyNumberFormat="1" applyFont="1" applyFill="1" applyBorder="1" applyAlignment="1">
      <alignment horizontal="right" vertical="top" wrapText="1"/>
    </xf>
    <xf numFmtId="3" fontId="5" fillId="36" borderId="11" xfId="0" applyNumberFormat="1" applyFont="1" applyFill="1" applyBorder="1" applyAlignment="1">
      <alignment horizontal="right" vertical="top" wrapText="1"/>
    </xf>
    <xf numFmtId="3" fontId="6" fillId="36" borderId="11" xfId="0" applyNumberFormat="1" applyFont="1" applyFill="1" applyBorder="1" applyAlignment="1">
      <alignment horizontal="right" vertical="top" wrapText="1"/>
    </xf>
    <xf numFmtId="164" fontId="5" fillId="0" borderId="17" xfId="0" applyNumberFormat="1" applyFont="1" applyFill="1" applyBorder="1" applyAlignment="1">
      <alignment horizontal="right" vertical="top" wrapText="1"/>
    </xf>
    <xf numFmtId="3" fontId="9" fillId="0" borderId="17" xfId="0" applyNumberFormat="1" applyFont="1" applyFill="1" applyBorder="1" applyAlignment="1">
      <alignment horizontal="right" vertical="top" wrapText="1"/>
    </xf>
    <xf numFmtId="166" fontId="2" fillId="0" borderId="14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vertical="top" wrapText="1"/>
    </xf>
    <xf numFmtId="0" fontId="10" fillId="33" borderId="17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170" fontId="2" fillId="0" borderId="14" xfId="0" applyNumberFormat="1" applyFont="1" applyFill="1" applyBorder="1" applyAlignment="1">
      <alignment vertical="top" wrapText="1"/>
    </xf>
    <xf numFmtId="0" fontId="2" fillId="37" borderId="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vertical="top" wrapText="1"/>
    </xf>
    <xf numFmtId="0" fontId="47" fillId="37" borderId="14" xfId="0" applyFont="1" applyFill="1" applyBorder="1" applyAlignment="1">
      <alignment horizontal="center" vertical="top" wrapText="1"/>
    </xf>
    <xf numFmtId="164" fontId="9" fillId="37" borderId="14" xfId="0" applyNumberFormat="1" applyFont="1" applyFill="1" applyBorder="1" applyAlignment="1">
      <alignment horizontal="right" vertical="top" wrapText="1"/>
    </xf>
    <xf numFmtId="164" fontId="5" fillId="37" borderId="14" xfId="0" applyNumberFormat="1" applyFont="1" applyFill="1" applyBorder="1" applyAlignment="1">
      <alignment horizontal="right" vertical="top" wrapText="1"/>
    </xf>
    <xf numFmtId="3" fontId="9" fillId="37" borderId="14" xfId="0" applyNumberFormat="1" applyFont="1" applyFill="1" applyBorder="1" applyAlignment="1">
      <alignment horizontal="right" vertical="top" wrapText="1"/>
    </xf>
    <xf numFmtId="0" fontId="2" fillId="37" borderId="0" xfId="0" applyFont="1" applyFill="1" applyAlignment="1">
      <alignment vertical="top" wrapText="1"/>
    </xf>
    <xf numFmtId="164" fontId="2" fillId="37" borderId="14" xfId="0" applyNumberFormat="1" applyFont="1" applyFill="1" applyBorder="1" applyAlignment="1">
      <alignment horizontal="right" vertical="top" wrapText="1"/>
    </xf>
    <xf numFmtId="0" fontId="2" fillId="38" borderId="0" xfId="0" applyFont="1" applyFill="1" applyBorder="1" applyAlignment="1">
      <alignment vertical="top" wrapText="1"/>
    </xf>
    <xf numFmtId="0" fontId="46" fillId="38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center" vertical="top" wrapText="1"/>
    </xf>
    <xf numFmtId="0" fontId="46" fillId="38" borderId="14" xfId="0" applyFont="1" applyFill="1" applyBorder="1" applyAlignment="1">
      <alignment horizontal="center" vertical="top" wrapText="1"/>
    </xf>
    <xf numFmtId="0" fontId="46" fillId="38" borderId="13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center" vertical="top" wrapText="1"/>
    </xf>
    <xf numFmtId="3" fontId="48" fillId="38" borderId="14" xfId="0" applyNumberFormat="1" applyFont="1" applyFill="1" applyBorder="1" applyAlignment="1">
      <alignment horizontal="right" vertical="top" wrapText="1"/>
    </xf>
    <xf numFmtId="3" fontId="9" fillId="38" borderId="14" xfId="0" applyNumberFormat="1" applyFont="1" applyFill="1" applyBorder="1" applyAlignment="1">
      <alignment horizontal="right" vertical="top" wrapText="1"/>
    </xf>
    <xf numFmtId="3" fontId="5" fillId="38" borderId="14" xfId="0" applyNumberFormat="1" applyFont="1" applyFill="1" applyBorder="1" applyAlignment="1">
      <alignment horizontal="right" vertical="top" wrapText="1"/>
    </xf>
    <xf numFmtId="3" fontId="48" fillId="38" borderId="11" xfId="0" applyNumberFormat="1" applyFont="1" applyFill="1" applyBorder="1" applyAlignment="1">
      <alignment horizontal="right" vertical="top" wrapText="1"/>
    </xf>
    <xf numFmtId="0" fontId="46" fillId="38" borderId="0" xfId="0" applyFont="1" applyFill="1" applyAlignment="1">
      <alignment vertical="top" wrapText="1"/>
    </xf>
    <xf numFmtId="0" fontId="2" fillId="38" borderId="0" xfId="0" applyFont="1" applyFill="1" applyAlignment="1">
      <alignment vertical="top" wrapText="1"/>
    </xf>
    <xf numFmtId="3" fontId="2" fillId="38" borderId="14" xfId="0" applyNumberFormat="1" applyFont="1" applyFill="1" applyBorder="1" applyAlignment="1">
      <alignment horizontal="right" vertical="top" wrapText="1"/>
    </xf>
    <xf numFmtId="3" fontId="2" fillId="38" borderId="0" xfId="0" applyNumberFormat="1" applyFont="1" applyFill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64" fontId="9" fillId="33" borderId="14" xfId="0" applyNumberFormat="1" applyFont="1" applyFill="1" applyBorder="1" applyAlignment="1">
      <alignment horizontal="right" vertical="top" wrapText="1"/>
    </xf>
    <xf numFmtId="3" fontId="9" fillId="33" borderId="14" xfId="0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3" fontId="5" fillId="33" borderId="11" xfId="0" applyNumberFormat="1" applyFont="1" applyFill="1" applyBorder="1" applyAlignment="1">
      <alignment horizontal="right" vertical="top" wrapText="1"/>
    </xf>
    <xf numFmtId="3" fontId="6" fillId="33" borderId="14" xfId="0" applyNumberFormat="1" applyFont="1" applyFill="1" applyBorder="1" applyAlignment="1">
      <alignment horizontal="right" vertical="top" wrapText="1"/>
    </xf>
    <xf numFmtId="0" fontId="2" fillId="39" borderId="10" xfId="0" applyFont="1" applyFill="1" applyBorder="1" applyAlignment="1">
      <alignment horizontal="center" vertical="top" wrapText="1"/>
    </xf>
    <xf numFmtId="0" fontId="2" fillId="39" borderId="0" xfId="0" applyFont="1" applyFill="1" applyBorder="1" applyAlignment="1">
      <alignment horizontal="center" vertical="top" wrapText="1"/>
    </xf>
    <xf numFmtId="0" fontId="2" fillId="39" borderId="14" xfId="0" applyFont="1" applyFill="1" applyBorder="1" applyAlignment="1">
      <alignment horizontal="center" vertical="top" wrapText="1"/>
    </xf>
    <xf numFmtId="0" fontId="3" fillId="39" borderId="11" xfId="0" applyFont="1" applyFill="1" applyBorder="1" applyAlignment="1">
      <alignment vertical="top" wrapText="1"/>
    </xf>
    <xf numFmtId="3" fontId="48" fillId="39" borderId="14" xfId="0" applyNumberFormat="1" applyFont="1" applyFill="1" applyBorder="1" applyAlignment="1">
      <alignment horizontal="right" vertical="top" wrapText="1"/>
    </xf>
    <xf numFmtId="164" fontId="9" fillId="39" borderId="14" xfId="0" applyNumberFormat="1" applyFont="1" applyFill="1" applyBorder="1" applyAlignment="1">
      <alignment horizontal="right" vertical="top" wrapText="1"/>
    </xf>
    <xf numFmtId="3" fontId="9" fillId="39" borderId="14" xfId="0" applyNumberFormat="1" applyFont="1" applyFill="1" applyBorder="1" applyAlignment="1">
      <alignment horizontal="right" vertical="top" wrapText="1"/>
    </xf>
    <xf numFmtId="3" fontId="48" fillId="39" borderId="11" xfId="0" applyNumberFormat="1" applyFont="1" applyFill="1" applyBorder="1" applyAlignment="1">
      <alignment horizontal="right" vertical="top" wrapText="1"/>
    </xf>
    <xf numFmtId="0" fontId="2" fillId="39" borderId="0" xfId="0" applyFont="1" applyFill="1" applyAlignment="1">
      <alignment vertical="top" wrapText="1"/>
    </xf>
    <xf numFmtId="0" fontId="3" fillId="39" borderId="0" xfId="0" applyFont="1" applyFill="1" applyAlignment="1">
      <alignment vertical="top" wrapText="1"/>
    </xf>
    <xf numFmtId="3" fontId="5" fillId="39" borderId="11" xfId="0" applyNumberFormat="1" applyFont="1" applyFill="1" applyBorder="1" applyAlignment="1">
      <alignment horizontal="right" vertical="top" wrapText="1"/>
    </xf>
    <xf numFmtId="3" fontId="6" fillId="39" borderId="14" xfId="0" applyNumberFormat="1" applyFont="1" applyFill="1" applyBorder="1" applyAlignment="1">
      <alignment horizontal="right" vertical="top" wrapText="1"/>
    </xf>
    <xf numFmtId="3" fontId="9" fillId="9" borderId="14" xfId="0" applyNumberFormat="1" applyFont="1" applyFill="1" applyBorder="1" applyAlignment="1">
      <alignment horizontal="right" vertical="top" wrapText="1"/>
    </xf>
    <xf numFmtId="0" fontId="46" fillId="3" borderId="10" xfId="0" applyFont="1" applyFill="1" applyBorder="1" applyAlignment="1">
      <alignment horizontal="center" vertical="top" wrapText="1"/>
    </xf>
    <xf numFmtId="0" fontId="46" fillId="3" borderId="14" xfId="0" applyFont="1" applyFill="1" applyBorder="1" applyAlignment="1">
      <alignment horizontal="center" vertical="top" wrapText="1"/>
    </xf>
    <xf numFmtId="0" fontId="46" fillId="3" borderId="13" xfId="0" applyFont="1" applyFill="1" applyBorder="1" applyAlignment="1">
      <alignment horizontal="center" vertical="top" wrapText="1"/>
    </xf>
    <xf numFmtId="3" fontId="48" fillId="3" borderId="14" xfId="0" applyNumberFormat="1" applyFont="1" applyFill="1" applyBorder="1" applyAlignment="1">
      <alignment horizontal="right" vertical="top" wrapText="1"/>
    </xf>
    <xf numFmtId="3" fontId="48" fillId="3" borderId="11" xfId="0" applyNumberFormat="1" applyFont="1" applyFill="1" applyBorder="1" applyAlignment="1">
      <alignment horizontal="right" vertical="top" wrapText="1"/>
    </xf>
    <xf numFmtId="0" fontId="46" fillId="3" borderId="0" xfId="0" applyFont="1" applyFill="1" applyAlignment="1">
      <alignment vertical="top" wrapText="1"/>
    </xf>
    <xf numFmtId="3" fontId="9" fillId="3" borderId="14" xfId="0" applyNumberFormat="1" applyFont="1" applyFill="1" applyBorder="1" applyAlignment="1">
      <alignment horizontal="right" vertical="top" wrapText="1"/>
    </xf>
    <xf numFmtId="0" fontId="5" fillId="11" borderId="0" xfId="0" applyFont="1" applyFill="1" applyBorder="1" applyAlignment="1">
      <alignment horizontal="center" vertical="top" wrapText="1"/>
    </xf>
    <xf numFmtId="0" fontId="2" fillId="11" borderId="10" xfId="0" applyFont="1" applyFill="1" applyBorder="1" applyAlignment="1">
      <alignment horizontal="center" vertical="top" wrapText="1"/>
    </xf>
    <xf numFmtId="0" fontId="2" fillId="11" borderId="14" xfId="0" applyFont="1" applyFill="1" applyBorder="1" applyAlignment="1">
      <alignment horizontal="center" vertical="top" wrapText="1"/>
    </xf>
    <xf numFmtId="0" fontId="3" fillId="11" borderId="11" xfId="0" applyFont="1" applyFill="1" applyBorder="1" applyAlignment="1">
      <alignment vertical="top" wrapText="1"/>
    </xf>
    <xf numFmtId="0" fontId="2" fillId="11" borderId="13" xfId="0" applyFont="1" applyFill="1" applyBorder="1" applyAlignment="1">
      <alignment horizontal="center" vertical="top" wrapText="1"/>
    </xf>
    <xf numFmtId="3" fontId="9" fillId="11" borderId="14" xfId="0" applyNumberFormat="1" applyFont="1" applyFill="1" applyBorder="1" applyAlignment="1">
      <alignment horizontal="right" vertical="top" wrapText="1"/>
    </xf>
    <xf numFmtId="3" fontId="5" fillId="11" borderId="14" xfId="0" applyNumberFormat="1" applyFont="1" applyFill="1" applyBorder="1" applyAlignment="1">
      <alignment horizontal="right" vertical="top" wrapText="1"/>
    </xf>
    <xf numFmtId="3" fontId="9" fillId="11" borderId="11" xfId="0" applyNumberFormat="1" applyFont="1" applyFill="1" applyBorder="1" applyAlignment="1">
      <alignment horizontal="right" vertical="top" wrapText="1"/>
    </xf>
    <xf numFmtId="0" fontId="2" fillId="11" borderId="0" xfId="0" applyFont="1" applyFill="1" applyAlignment="1">
      <alignment vertical="top" wrapText="1"/>
    </xf>
    <xf numFmtId="0" fontId="3" fillId="11" borderId="0" xfId="0" applyFont="1" applyFill="1" applyAlignment="1">
      <alignment vertical="top" wrapText="1"/>
    </xf>
    <xf numFmtId="3" fontId="5" fillId="11" borderId="11" xfId="0" applyNumberFormat="1" applyFont="1" applyFill="1" applyBorder="1" applyAlignment="1">
      <alignment horizontal="right" vertical="top" wrapText="1"/>
    </xf>
    <xf numFmtId="3" fontId="6" fillId="11" borderId="11" xfId="0" applyNumberFormat="1" applyFont="1" applyFill="1" applyBorder="1" applyAlignment="1">
      <alignment horizontal="right" vertical="top" wrapText="1"/>
    </xf>
    <xf numFmtId="0" fontId="2" fillId="19" borderId="0" xfId="0" applyFont="1" applyFill="1" applyBorder="1" applyAlignment="1">
      <alignment vertical="top" wrapText="1"/>
    </xf>
    <xf numFmtId="0" fontId="2" fillId="19" borderId="10" xfId="0" applyFont="1" applyFill="1" applyBorder="1" applyAlignment="1">
      <alignment horizontal="center" vertical="top" wrapText="1"/>
    </xf>
    <xf numFmtId="0" fontId="2" fillId="19" borderId="14" xfId="0" applyFont="1" applyFill="1" applyBorder="1" applyAlignment="1">
      <alignment horizontal="center" vertical="top" wrapText="1"/>
    </xf>
    <xf numFmtId="0" fontId="3" fillId="19" borderId="14" xfId="0" applyFont="1" applyFill="1" applyBorder="1" applyAlignment="1">
      <alignment vertical="top" wrapText="1"/>
    </xf>
    <xf numFmtId="3" fontId="9" fillId="19" borderId="14" xfId="0" applyNumberFormat="1" applyFont="1" applyFill="1" applyBorder="1" applyAlignment="1">
      <alignment horizontal="right" vertical="top" wrapText="1"/>
    </xf>
    <xf numFmtId="164" fontId="9" fillId="19" borderId="14" xfId="0" applyNumberFormat="1" applyFont="1" applyFill="1" applyBorder="1" applyAlignment="1">
      <alignment horizontal="right" vertical="top" wrapText="1"/>
    </xf>
    <xf numFmtId="3" fontId="9" fillId="19" borderId="11" xfId="0" applyNumberFormat="1" applyFont="1" applyFill="1" applyBorder="1" applyAlignment="1">
      <alignment horizontal="right" vertical="top" wrapText="1"/>
    </xf>
    <xf numFmtId="0" fontId="3" fillId="19" borderId="0" xfId="0" applyFont="1" applyFill="1" applyAlignment="1">
      <alignment vertical="top" wrapText="1"/>
    </xf>
    <xf numFmtId="3" fontId="6" fillId="19" borderId="11" xfId="0" applyNumberFormat="1" applyFont="1" applyFill="1" applyBorder="1" applyAlignment="1">
      <alignment horizontal="right" vertical="top" wrapText="1"/>
    </xf>
    <xf numFmtId="0" fontId="2" fillId="19" borderId="0" xfId="0" applyFont="1" applyFill="1" applyAlignment="1">
      <alignment vertical="top" wrapText="1"/>
    </xf>
    <xf numFmtId="0" fontId="2" fillId="9" borderId="0" xfId="0" applyFont="1" applyFill="1" applyBorder="1" applyAlignment="1">
      <alignment vertical="top" wrapText="1"/>
    </xf>
    <xf numFmtId="0" fontId="2" fillId="9" borderId="0" xfId="0" applyFont="1" applyFill="1" applyAlignment="1">
      <alignment/>
    </xf>
    <xf numFmtId="0" fontId="2" fillId="9" borderId="0" xfId="0" applyFont="1" applyFill="1" applyAlignment="1">
      <alignment vertical="top" wrapText="1"/>
    </xf>
    <xf numFmtId="0" fontId="3" fillId="9" borderId="0" xfId="0" applyFont="1" applyFill="1" applyAlignment="1">
      <alignment vertical="top" wrapText="1"/>
    </xf>
    <xf numFmtId="0" fontId="2" fillId="9" borderId="14" xfId="0" applyFont="1" applyFill="1" applyBorder="1" applyAlignment="1">
      <alignment vertical="top" wrapText="1"/>
    </xf>
    <xf numFmtId="0" fontId="3" fillId="9" borderId="14" xfId="0" applyFont="1" applyFill="1" applyBorder="1" applyAlignment="1">
      <alignment vertical="top" wrapText="1"/>
    </xf>
    <xf numFmtId="3" fontId="9" fillId="9" borderId="14" xfId="0" applyNumberFormat="1" applyFont="1" applyFill="1" applyBorder="1" applyAlignment="1">
      <alignment vertical="top" wrapText="1"/>
    </xf>
    <xf numFmtId="1" fontId="9" fillId="9" borderId="14" xfId="0" applyNumberFormat="1" applyFont="1" applyFill="1" applyBorder="1" applyAlignment="1">
      <alignment vertical="top" wrapText="1"/>
    </xf>
    <xf numFmtId="0" fontId="9" fillId="9" borderId="14" xfId="0" applyFont="1" applyFill="1" applyBorder="1" applyAlignment="1">
      <alignment vertical="top" wrapText="1"/>
    </xf>
    <xf numFmtId="3" fontId="5" fillId="9" borderId="14" xfId="0" applyNumberFormat="1" applyFont="1" applyFill="1" applyBorder="1" applyAlignment="1">
      <alignment vertical="top" wrapText="1"/>
    </xf>
    <xf numFmtId="0" fontId="9" fillId="9" borderId="13" xfId="0" applyFont="1" applyFill="1" applyBorder="1" applyAlignment="1">
      <alignment vertical="top" wrapText="1"/>
    </xf>
    <xf numFmtId="0" fontId="2" fillId="40" borderId="0" xfId="0" applyFont="1" applyFill="1" applyBorder="1" applyAlignment="1">
      <alignment vertical="top" wrapText="1"/>
    </xf>
    <xf numFmtId="0" fontId="2" fillId="40" borderId="0" xfId="0" applyFont="1" applyFill="1" applyBorder="1" applyAlignment="1">
      <alignment horizontal="left" vertical="top" wrapText="1"/>
    </xf>
    <xf numFmtId="0" fontId="2" fillId="40" borderId="0" xfId="0" applyFont="1" applyFill="1" applyAlignment="1">
      <alignment vertical="top" wrapText="1"/>
    </xf>
    <xf numFmtId="0" fontId="8" fillId="40" borderId="11" xfId="0" applyFont="1" applyFill="1" applyBorder="1" applyAlignment="1">
      <alignment vertical="top" wrapText="1"/>
    </xf>
    <xf numFmtId="0" fontId="3" fillId="40" borderId="11" xfId="0" applyFont="1" applyFill="1" applyBorder="1" applyAlignment="1">
      <alignment vertical="top" wrapText="1"/>
    </xf>
    <xf numFmtId="3" fontId="9" fillId="40" borderId="14" xfId="0" applyNumberFormat="1" applyFont="1" applyFill="1" applyBorder="1" applyAlignment="1">
      <alignment vertical="top" wrapText="1"/>
    </xf>
    <xf numFmtId="1" fontId="9" fillId="40" borderId="14" xfId="0" applyNumberFormat="1" applyFont="1" applyFill="1" applyBorder="1" applyAlignment="1">
      <alignment vertical="top" wrapText="1"/>
    </xf>
    <xf numFmtId="1" fontId="9" fillId="40" borderId="13" xfId="0" applyNumberFormat="1" applyFont="1" applyFill="1" applyBorder="1" applyAlignment="1">
      <alignment vertical="top"/>
    </xf>
    <xf numFmtId="3" fontId="5" fillId="40" borderId="14" xfId="0" applyNumberFormat="1" applyFont="1" applyFill="1" applyBorder="1" applyAlignment="1">
      <alignment vertical="top" wrapText="1"/>
    </xf>
    <xf numFmtId="3" fontId="48" fillId="40" borderId="14" xfId="0" applyNumberFormat="1" applyFont="1" applyFill="1" applyBorder="1" applyAlignment="1">
      <alignment vertical="top" wrapText="1"/>
    </xf>
    <xf numFmtId="0" fontId="2" fillId="40" borderId="14" xfId="0" applyFont="1" applyFill="1" applyBorder="1" applyAlignment="1">
      <alignment vertical="top" wrapText="1"/>
    </xf>
    <xf numFmtId="1" fontId="3" fillId="40" borderId="13" xfId="0" applyNumberFormat="1" applyFont="1" applyFill="1" applyBorder="1" applyAlignment="1">
      <alignment vertical="top"/>
    </xf>
    <xf numFmtId="3" fontId="9" fillId="40" borderId="14" xfId="0" applyNumberFormat="1" applyFont="1" applyFill="1" applyBorder="1" applyAlignment="1">
      <alignment horizontal="right" vertical="top" wrapText="1"/>
    </xf>
    <xf numFmtId="3" fontId="11" fillId="0" borderId="14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3" fontId="12" fillId="0" borderId="14" xfId="0" applyNumberFormat="1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2" fillId="40" borderId="11" xfId="0" applyFont="1" applyFill="1" applyBorder="1" applyAlignment="1">
      <alignment horizontal="center" vertical="top" wrapText="1"/>
    </xf>
    <xf numFmtId="0" fontId="2" fillId="40" borderId="13" xfId="0" applyFont="1" applyFill="1" applyBorder="1" applyAlignment="1">
      <alignment horizontal="center" vertical="top" wrapText="1"/>
    </xf>
    <xf numFmtId="0" fontId="2" fillId="9" borderId="11" xfId="0" applyFont="1" applyFill="1" applyBorder="1" applyAlignment="1">
      <alignment horizontal="center" vertical="top" wrapText="1"/>
    </xf>
    <xf numFmtId="0" fontId="2" fillId="9" borderId="13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horizontal="center" vertical="top" wrapText="1"/>
    </xf>
    <xf numFmtId="0" fontId="2" fillId="38" borderId="18" xfId="0" applyFont="1" applyFill="1" applyBorder="1" applyAlignment="1">
      <alignment horizontal="center" vertical="top" wrapText="1"/>
    </xf>
    <xf numFmtId="0" fontId="2" fillId="19" borderId="14" xfId="0" applyFont="1" applyFill="1" applyBorder="1" applyAlignment="1">
      <alignment horizontal="center" vertical="top" wrapText="1"/>
    </xf>
    <xf numFmtId="0" fontId="2" fillId="37" borderId="17" xfId="0" applyFont="1" applyFill="1" applyBorder="1" applyAlignment="1">
      <alignment horizontal="center" vertical="top" wrapText="1"/>
    </xf>
    <xf numFmtId="0" fontId="2" fillId="37" borderId="18" xfId="0" applyFont="1" applyFill="1" applyBorder="1" applyAlignment="1">
      <alignment horizontal="center" vertical="top" wrapText="1"/>
    </xf>
    <xf numFmtId="0" fontId="2" fillId="37" borderId="19" xfId="0" applyFont="1" applyFill="1" applyBorder="1" applyAlignment="1">
      <alignment horizontal="center" vertical="top" wrapText="1"/>
    </xf>
    <xf numFmtId="0" fontId="3" fillId="19" borderId="11" xfId="0" applyFont="1" applyFill="1" applyBorder="1" applyAlignment="1">
      <alignment horizontal="center" vertical="top" wrapText="1"/>
    </xf>
    <xf numFmtId="0" fontId="3" fillId="19" borderId="13" xfId="0" applyFont="1" applyFill="1" applyBorder="1" applyAlignment="1">
      <alignment horizontal="center" vertical="top" wrapText="1"/>
    </xf>
    <xf numFmtId="0" fontId="2" fillId="39" borderId="17" xfId="0" applyFont="1" applyFill="1" applyBorder="1" applyAlignment="1">
      <alignment horizontal="center" vertical="top" wrapText="1"/>
    </xf>
    <xf numFmtId="0" fontId="2" fillId="39" borderId="18" xfId="0" applyFont="1" applyFill="1" applyBorder="1" applyAlignment="1">
      <alignment horizontal="center" vertical="top" wrapText="1"/>
    </xf>
    <xf numFmtId="0" fontId="2" fillId="39" borderId="11" xfId="0" applyFont="1" applyFill="1" applyBorder="1" applyAlignment="1">
      <alignment horizontal="center" vertical="top" wrapText="1"/>
    </xf>
    <xf numFmtId="0" fontId="2" fillId="39" borderId="1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K22"/>
  <sheetViews>
    <sheetView view="pageBreakPreview" zoomScale="69" zoomScaleNormal="70" zoomScaleSheetLayoutView="69" zoomScalePageLayoutView="0" workbookViewId="0" topLeftCell="A1">
      <pane xSplit="2" ySplit="4" topLeftCell="C5" activePane="bottomRight" state="frozen"/>
      <selection pane="topLeft" activeCell="A2" sqref="A2:S2"/>
      <selection pane="topRight" activeCell="A2" sqref="A2:S2"/>
      <selection pane="bottomLeft" activeCell="A2" sqref="A2:S2"/>
      <selection pane="bottomRight" activeCell="AK22" sqref="AK22"/>
    </sheetView>
  </sheetViews>
  <sheetFormatPr defaultColWidth="9.125" defaultRowHeight="12.75"/>
  <cols>
    <col min="1" max="1" width="11.50390625" style="3" customWidth="1"/>
    <col min="2" max="2" width="36.50390625" style="3" customWidth="1"/>
    <col min="3" max="3" width="18.50390625" style="3" hidden="1" customWidth="1"/>
    <col min="4" max="4" width="18.50390625" style="80" hidden="1" customWidth="1"/>
    <col min="5" max="5" width="15.875" style="3" hidden="1" customWidth="1"/>
    <col min="6" max="6" width="14.625" style="3" hidden="1" customWidth="1"/>
    <col min="7" max="8" width="12.875" style="3" hidden="1" customWidth="1"/>
    <col min="9" max="9" width="14.625" style="3" hidden="1" customWidth="1"/>
    <col min="10" max="10" width="16.00390625" style="3" hidden="1" customWidth="1"/>
    <col min="11" max="11" width="14.625" style="4" hidden="1" customWidth="1"/>
    <col min="12" max="12" width="16.00390625" style="3" hidden="1" customWidth="1"/>
    <col min="13" max="13" width="14.625" style="3" hidden="1" customWidth="1"/>
    <col min="14" max="14" width="17.50390625" style="3" hidden="1" customWidth="1"/>
    <col min="15" max="16" width="12.875" style="93" hidden="1" customWidth="1"/>
    <col min="17" max="17" width="12.875" style="85" hidden="1" customWidth="1"/>
    <col min="18" max="18" width="14.625" style="3" hidden="1" customWidth="1"/>
    <col min="19" max="19" width="16.00390625" style="3" hidden="1" customWidth="1"/>
    <col min="20" max="20" width="14.625" style="4" hidden="1" customWidth="1"/>
    <col min="21" max="21" width="16.00390625" style="3" hidden="1" customWidth="1"/>
    <col min="22" max="22" width="14.625" style="3" hidden="1" customWidth="1"/>
    <col min="23" max="23" width="17.50390625" style="3" hidden="1" customWidth="1"/>
    <col min="24" max="24" width="15.875" style="3" hidden="1" customWidth="1"/>
    <col min="25" max="25" width="13.50390625" style="4" hidden="1" customWidth="1"/>
    <col min="26" max="26" width="15.875" style="139" hidden="1" customWidth="1"/>
    <col min="27" max="27" width="13.50390625" style="144" hidden="1" customWidth="1"/>
    <col min="28" max="28" width="14.00390625" style="3" hidden="1" customWidth="1"/>
    <col min="29" max="29" width="12.00390625" style="3" hidden="1" customWidth="1"/>
    <col min="30" max="30" width="15.875" style="3" customWidth="1"/>
    <col min="31" max="31" width="15.50390625" style="3" customWidth="1"/>
    <col min="32" max="32" width="15.50390625" style="4" customWidth="1"/>
    <col min="33" max="33" width="15.875" style="139" customWidth="1"/>
    <col min="34" max="34" width="15.50390625" style="139" customWidth="1"/>
    <col min="35" max="35" width="19.50390625" style="144" customWidth="1"/>
    <col min="36" max="36" width="16.50390625" style="3" customWidth="1"/>
    <col min="37" max="37" width="12.00390625" style="3" customWidth="1"/>
    <col min="38" max="16384" width="9.125" style="3" customWidth="1"/>
  </cols>
  <sheetData>
    <row r="1" spans="1:37" ht="24" customHeight="1">
      <c r="A1" s="277" t="s">
        <v>58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149"/>
      <c r="AA1" s="149"/>
      <c r="AB1" s="74"/>
      <c r="AC1" s="74"/>
      <c r="AD1" s="1"/>
      <c r="AG1" s="138"/>
      <c r="AJ1" s="74"/>
      <c r="AK1" s="74"/>
    </row>
    <row r="2" spans="1:27" ht="29.25" customHeight="1">
      <c r="A2" s="2"/>
      <c r="B2" s="2"/>
      <c r="C2" s="7"/>
      <c r="D2" s="75"/>
      <c r="E2" s="7"/>
      <c r="F2" s="7"/>
      <c r="G2" s="7"/>
      <c r="H2" s="7"/>
      <c r="I2" s="7"/>
      <c r="J2" s="7"/>
      <c r="K2" s="7"/>
      <c r="L2" s="1"/>
      <c r="O2" s="86"/>
      <c r="P2" s="86"/>
      <c r="Q2" s="83"/>
      <c r="R2" s="7"/>
      <c r="S2" s="7"/>
      <c r="T2" s="7"/>
      <c r="U2" s="1"/>
      <c r="X2" s="7"/>
      <c r="Y2" s="7"/>
      <c r="Z2" s="150"/>
      <c r="AA2" s="150"/>
    </row>
    <row r="3" spans="1:37" ht="126.75" customHeight="1">
      <c r="A3" s="44" t="s">
        <v>0</v>
      </c>
      <c r="B3" s="44" t="s">
        <v>1</v>
      </c>
      <c r="C3" s="44" t="s">
        <v>49</v>
      </c>
      <c r="D3" s="76" t="s">
        <v>59</v>
      </c>
      <c r="E3" s="11" t="s">
        <v>3</v>
      </c>
      <c r="F3" s="271" t="s">
        <v>77</v>
      </c>
      <c r="G3" s="272"/>
      <c r="H3" s="273" t="s">
        <v>69</v>
      </c>
      <c r="I3" s="271" t="s">
        <v>68</v>
      </c>
      <c r="J3" s="272"/>
      <c r="K3" s="271" t="s">
        <v>2</v>
      </c>
      <c r="L3" s="272"/>
      <c r="M3" s="271" t="s">
        <v>62</v>
      </c>
      <c r="N3" s="272"/>
      <c r="O3" s="275" t="s">
        <v>74</v>
      </c>
      <c r="P3" s="276"/>
      <c r="Q3" s="273" t="s">
        <v>76</v>
      </c>
      <c r="R3" s="271" t="s">
        <v>78</v>
      </c>
      <c r="S3" s="272"/>
      <c r="T3" s="271" t="s">
        <v>79</v>
      </c>
      <c r="U3" s="272"/>
      <c r="V3" s="271" t="s">
        <v>62</v>
      </c>
      <c r="W3" s="272"/>
      <c r="X3" s="44" t="s">
        <v>60</v>
      </c>
      <c r="Y3" s="10" t="s">
        <v>64</v>
      </c>
      <c r="Z3" s="151" t="s">
        <v>61</v>
      </c>
      <c r="AA3" s="145" t="s">
        <v>65</v>
      </c>
      <c r="AB3" s="271" t="s">
        <v>62</v>
      </c>
      <c r="AC3" s="272"/>
      <c r="AD3" s="273" t="s">
        <v>51</v>
      </c>
      <c r="AE3" s="273" t="s">
        <v>4</v>
      </c>
      <c r="AF3" s="10" t="s">
        <v>5</v>
      </c>
      <c r="AG3" s="278" t="s">
        <v>95</v>
      </c>
      <c r="AH3" s="278" t="s">
        <v>4</v>
      </c>
      <c r="AI3" s="145" t="s">
        <v>5</v>
      </c>
      <c r="AJ3" s="271" t="s">
        <v>62</v>
      </c>
      <c r="AK3" s="272"/>
    </row>
    <row r="4" spans="1:37" ht="87" customHeight="1">
      <c r="A4" s="44"/>
      <c r="B4" s="44"/>
      <c r="C4" s="43"/>
      <c r="D4" s="77"/>
      <c r="E4" s="44" t="s">
        <v>13</v>
      </c>
      <c r="F4" s="44" t="s">
        <v>66</v>
      </c>
      <c r="G4" s="44" t="s">
        <v>67</v>
      </c>
      <c r="H4" s="274"/>
      <c r="I4" s="44" t="s">
        <v>66</v>
      </c>
      <c r="J4" s="44" t="s">
        <v>67</v>
      </c>
      <c r="K4" s="10" t="s">
        <v>70</v>
      </c>
      <c r="L4" s="10" t="s">
        <v>71</v>
      </c>
      <c r="M4" s="14" t="s">
        <v>73</v>
      </c>
      <c r="N4" s="14" t="s">
        <v>72</v>
      </c>
      <c r="O4" s="97" t="s">
        <v>66</v>
      </c>
      <c r="P4" s="97" t="s">
        <v>75</v>
      </c>
      <c r="Q4" s="274"/>
      <c r="R4" s="44" t="s">
        <v>66</v>
      </c>
      <c r="S4" s="44" t="s">
        <v>67</v>
      </c>
      <c r="T4" s="10" t="s">
        <v>70</v>
      </c>
      <c r="U4" s="10" t="s">
        <v>71</v>
      </c>
      <c r="V4" s="14" t="s">
        <v>80</v>
      </c>
      <c r="W4" s="14" t="s">
        <v>72</v>
      </c>
      <c r="X4" s="43"/>
      <c r="Y4" s="10" t="s">
        <v>8</v>
      </c>
      <c r="Z4" s="148"/>
      <c r="AA4" s="145" t="s">
        <v>8</v>
      </c>
      <c r="AB4" s="14" t="s">
        <v>63</v>
      </c>
      <c r="AC4" s="14" t="s">
        <v>72</v>
      </c>
      <c r="AD4" s="274"/>
      <c r="AE4" s="274"/>
      <c r="AF4" s="10" t="s">
        <v>8</v>
      </c>
      <c r="AG4" s="279"/>
      <c r="AH4" s="279"/>
      <c r="AI4" s="145" t="s">
        <v>8</v>
      </c>
      <c r="AJ4" s="14" t="s">
        <v>63</v>
      </c>
      <c r="AK4" s="14" t="s">
        <v>72</v>
      </c>
    </row>
    <row r="5" spans="1:37" ht="49.5" customHeight="1">
      <c r="A5" s="50">
        <v>8</v>
      </c>
      <c r="B5" s="51" t="s">
        <v>27</v>
      </c>
      <c r="C5" s="45">
        <v>2342</v>
      </c>
      <c r="D5" s="78">
        <v>2243</v>
      </c>
      <c r="E5" s="19">
        <f aca="true" t="shared" si="0" ref="E5:E21">D5-C5</f>
        <v>-99</v>
      </c>
      <c r="F5" s="45">
        <v>27</v>
      </c>
      <c r="G5" s="78">
        <v>25</v>
      </c>
      <c r="H5" s="78">
        <f aca="true" t="shared" si="1" ref="H5:H21">G5-F5</f>
        <v>-2</v>
      </c>
      <c r="I5" s="56">
        <f aca="true" t="shared" si="2" ref="I5:I21">F5/C5*1000</f>
        <v>11.52860802732707</v>
      </c>
      <c r="J5" s="56">
        <f aca="true" t="shared" si="3" ref="J5:J21">G5/D5*1000</f>
        <v>11.145786892554614</v>
      </c>
      <c r="K5" s="45">
        <v>3</v>
      </c>
      <c r="L5" s="45">
        <v>5</v>
      </c>
      <c r="M5" s="95">
        <f aca="true" t="shared" si="4" ref="M5:M21">J5-I5</f>
        <v>-0.38282113477245616</v>
      </c>
      <c r="N5" s="73">
        <f aca="true" t="shared" si="5" ref="N5:N21">K5-L5</f>
        <v>-2</v>
      </c>
      <c r="O5" s="90">
        <v>26</v>
      </c>
      <c r="P5" s="89">
        <v>24</v>
      </c>
      <c r="Q5" s="84">
        <f aca="true" t="shared" si="6" ref="Q5:Q21">P5-O5</f>
        <v>-2</v>
      </c>
      <c r="R5" s="56">
        <f aca="true" t="shared" si="7" ref="R5:R21">O5/C5*1000</f>
        <v>11.101622544833475</v>
      </c>
      <c r="S5" s="56">
        <f aca="true" t="shared" si="8" ref="S5:S21">P5/D5*1000</f>
        <v>10.69995541685243</v>
      </c>
      <c r="T5" s="45">
        <v>4</v>
      </c>
      <c r="U5" s="45">
        <v>4</v>
      </c>
      <c r="V5" s="95">
        <f aca="true" t="shared" si="9" ref="V5:V21">S5-R5</f>
        <v>-0.401667127981046</v>
      </c>
      <c r="W5" s="73">
        <f aca="true" t="shared" si="10" ref="W5:W21">T5-U5</f>
        <v>0</v>
      </c>
      <c r="X5" s="19">
        <v>39</v>
      </c>
      <c r="Y5" s="45">
        <v>1</v>
      </c>
      <c r="Z5" s="153">
        <v>42</v>
      </c>
      <c r="AA5" s="152">
        <v>5</v>
      </c>
      <c r="AB5" s="73">
        <f aca="true" t="shared" si="11" ref="AB5:AB21">Z5-X5</f>
        <v>3</v>
      </c>
      <c r="AC5" s="73">
        <f aca="true" t="shared" si="12" ref="AC5:AC21">Y5-AA5</f>
        <v>-4</v>
      </c>
      <c r="AD5" s="63">
        <v>1134.7</v>
      </c>
      <c r="AE5" s="54">
        <f aca="true" t="shared" si="13" ref="AE5:AE22">AD5/C5</f>
        <v>0.4845004269854825</v>
      </c>
      <c r="AF5" s="55">
        <v>6</v>
      </c>
      <c r="AG5" s="142">
        <v>1690.3</v>
      </c>
      <c r="AH5" s="141">
        <f aca="true" t="shared" si="14" ref="AH5:AH22">AG5/D5</f>
        <v>0.7535889433794025</v>
      </c>
      <c r="AI5" s="146">
        <v>1</v>
      </c>
      <c r="AJ5" s="165">
        <f aca="true" t="shared" si="15" ref="AJ5:AJ22">AH5-AE5</f>
        <v>0.26908851639392</v>
      </c>
      <c r="AK5" s="73">
        <f aca="true" t="shared" si="16" ref="AK5:AK21">AF5-AI5</f>
        <v>5</v>
      </c>
    </row>
    <row r="6" spans="1:37" ht="49.5" customHeight="1">
      <c r="A6" s="64">
        <v>11</v>
      </c>
      <c r="B6" s="65" t="s">
        <v>32</v>
      </c>
      <c r="C6" s="45">
        <v>1002</v>
      </c>
      <c r="D6" s="78">
        <v>922</v>
      </c>
      <c r="E6" s="19">
        <f t="shared" si="0"/>
        <v>-80</v>
      </c>
      <c r="F6" s="19">
        <v>10</v>
      </c>
      <c r="G6" s="78">
        <v>11</v>
      </c>
      <c r="H6" s="78">
        <f t="shared" si="1"/>
        <v>1</v>
      </c>
      <c r="I6" s="56">
        <f t="shared" si="2"/>
        <v>9.980039920159681</v>
      </c>
      <c r="J6" s="56">
        <f t="shared" si="3"/>
        <v>11.93058568329718</v>
      </c>
      <c r="K6" s="45">
        <v>5</v>
      </c>
      <c r="L6" s="45">
        <v>4</v>
      </c>
      <c r="M6" s="95">
        <f t="shared" si="4"/>
        <v>1.950545763137498</v>
      </c>
      <c r="N6" s="73">
        <f t="shared" si="5"/>
        <v>1</v>
      </c>
      <c r="O6" s="88">
        <v>20</v>
      </c>
      <c r="P6" s="89">
        <v>13</v>
      </c>
      <c r="Q6" s="84">
        <f t="shared" si="6"/>
        <v>-7</v>
      </c>
      <c r="R6" s="56">
        <f t="shared" si="7"/>
        <v>19.960079840319363</v>
      </c>
      <c r="S6" s="56">
        <f t="shared" si="8"/>
        <v>14.099783080260304</v>
      </c>
      <c r="T6" s="45">
        <v>12</v>
      </c>
      <c r="U6" s="45">
        <v>7</v>
      </c>
      <c r="V6" s="95">
        <f t="shared" si="9"/>
        <v>-5.860296760059059</v>
      </c>
      <c r="W6" s="73">
        <f t="shared" si="10"/>
        <v>5</v>
      </c>
      <c r="X6" s="19">
        <v>107</v>
      </c>
      <c r="Y6" s="45">
        <v>14</v>
      </c>
      <c r="Z6" s="153">
        <v>75</v>
      </c>
      <c r="AA6" s="152">
        <v>14</v>
      </c>
      <c r="AB6" s="73">
        <f t="shared" si="11"/>
        <v>-32</v>
      </c>
      <c r="AC6" s="73">
        <f t="shared" si="12"/>
        <v>0</v>
      </c>
      <c r="AD6" s="63">
        <v>372.6</v>
      </c>
      <c r="AE6" s="54">
        <f t="shared" si="13"/>
        <v>0.3718562874251497</v>
      </c>
      <c r="AF6" s="55">
        <v>8</v>
      </c>
      <c r="AG6" s="142">
        <v>653.8</v>
      </c>
      <c r="AH6" s="141">
        <f t="shared" si="14"/>
        <v>0.7091106290672451</v>
      </c>
      <c r="AI6" s="146">
        <v>2</v>
      </c>
      <c r="AJ6" s="165">
        <f t="shared" si="15"/>
        <v>0.3372543416420954</v>
      </c>
      <c r="AK6" s="73">
        <f t="shared" si="16"/>
        <v>6</v>
      </c>
    </row>
    <row r="7" spans="1:37" ht="50.25" customHeight="1">
      <c r="A7" s="64">
        <v>13</v>
      </c>
      <c r="B7" s="65" t="s">
        <v>37</v>
      </c>
      <c r="C7" s="45">
        <v>485</v>
      </c>
      <c r="D7" s="78">
        <v>529</v>
      </c>
      <c r="E7" s="19">
        <f t="shared" si="0"/>
        <v>44</v>
      </c>
      <c r="F7" s="19">
        <v>3</v>
      </c>
      <c r="G7" s="78">
        <v>3</v>
      </c>
      <c r="H7" s="78">
        <f t="shared" si="1"/>
        <v>0</v>
      </c>
      <c r="I7" s="56">
        <f t="shared" si="2"/>
        <v>6.185567010309278</v>
      </c>
      <c r="J7" s="56">
        <f t="shared" si="3"/>
        <v>5.671077504725898</v>
      </c>
      <c r="K7" s="45">
        <v>13</v>
      </c>
      <c r="L7" s="45">
        <v>14</v>
      </c>
      <c r="M7" s="95">
        <f t="shared" si="4"/>
        <v>-0.5144895055833798</v>
      </c>
      <c r="N7" s="73">
        <f t="shared" si="5"/>
        <v>-1</v>
      </c>
      <c r="O7" s="88">
        <v>18</v>
      </c>
      <c r="P7" s="89">
        <v>13</v>
      </c>
      <c r="Q7" s="84">
        <f t="shared" si="6"/>
        <v>-5</v>
      </c>
      <c r="R7" s="56">
        <f t="shared" si="7"/>
        <v>37.11340206185567</v>
      </c>
      <c r="S7" s="56">
        <f t="shared" si="8"/>
        <v>24.574669187145556</v>
      </c>
      <c r="T7" s="45">
        <v>17</v>
      </c>
      <c r="U7" s="45">
        <v>17</v>
      </c>
      <c r="V7" s="95">
        <f t="shared" si="9"/>
        <v>-12.538732874710117</v>
      </c>
      <c r="W7" s="73">
        <f t="shared" si="10"/>
        <v>0</v>
      </c>
      <c r="X7" s="19">
        <v>103</v>
      </c>
      <c r="Y7" s="45">
        <v>12</v>
      </c>
      <c r="Z7" s="153">
        <v>60</v>
      </c>
      <c r="AA7" s="152">
        <v>6</v>
      </c>
      <c r="AB7" s="73">
        <f t="shared" si="11"/>
        <v>-43</v>
      </c>
      <c r="AC7" s="73">
        <f t="shared" si="12"/>
        <v>6</v>
      </c>
      <c r="AD7" s="63">
        <v>35</v>
      </c>
      <c r="AE7" s="54">
        <f t="shared" si="13"/>
        <v>0.07216494845360824</v>
      </c>
      <c r="AF7" s="55">
        <v>15</v>
      </c>
      <c r="AG7" s="142">
        <v>265.8</v>
      </c>
      <c r="AH7" s="141">
        <f t="shared" si="14"/>
        <v>0.5024574669187146</v>
      </c>
      <c r="AI7" s="146">
        <v>3</v>
      </c>
      <c r="AJ7" s="165">
        <f t="shared" si="15"/>
        <v>0.4302925184651064</v>
      </c>
      <c r="AK7" s="73">
        <f t="shared" si="16"/>
        <v>12</v>
      </c>
    </row>
    <row r="8" spans="1:37" ht="50.25" customHeight="1">
      <c r="A8" s="50">
        <v>1</v>
      </c>
      <c r="B8" s="51" t="s">
        <v>24</v>
      </c>
      <c r="C8" s="45">
        <v>778</v>
      </c>
      <c r="D8" s="78">
        <v>764</v>
      </c>
      <c r="E8" s="19">
        <f t="shared" si="0"/>
        <v>-14</v>
      </c>
      <c r="F8" s="45">
        <v>5</v>
      </c>
      <c r="G8" s="78">
        <v>7</v>
      </c>
      <c r="H8" s="78">
        <f t="shared" si="1"/>
        <v>2</v>
      </c>
      <c r="I8" s="56">
        <f t="shared" si="2"/>
        <v>6.426735218508997</v>
      </c>
      <c r="J8" s="56">
        <f t="shared" si="3"/>
        <v>9.162303664921465</v>
      </c>
      <c r="K8" s="45">
        <v>12</v>
      </c>
      <c r="L8" s="45">
        <v>6</v>
      </c>
      <c r="M8" s="95">
        <f t="shared" si="4"/>
        <v>2.7355684464124677</v>
      </c>
      <c r="N8" s="73">
        <f t="shared" si="5"/>
        <v>6</v>
      </c>
      <c r="O8" s="90">
        <v>22</v>
      </c>
      <c r="P8" s="89">
        <v>6</v>
      </c>
      <c r="Q8" s="84">
        <f t="shared" si="6"/>
        <v>-16</v>
      </c>
      <c r="R8" s="56">
        <f t="shared" si="7"/>
        <v>28.27763496143959</v>
      </c>
      <c r="S8" s="56">
        <f t="shared" si="8"/>
        <v>7.853403141361256</v>
      </c>
      <c r="T8" s="45">
        <v>16</v>
      </c>
      <c r="U8" s="45">
        <v>2</v>
      </c>
      <c r="V8" s="95">
        <f t="shared" si="9"/>
        <v>-20.424231820078333</v>
      </c>
      <c r="W8" s="73">
        <f t="shared" si="10"/>
        <v>14</v>
      </c>
      <c r="X8" s="45">
        <v>71</v>
      </c>
      <c r="Y8" s="45">
        <v>5</v>
      </c>
      <c r="Z8" s="152">
        <v>62</v>
      </c>
      <c r="AA8" s="152">
        <v>8</v>
      </c>
      <c r="AB8" s="73">
        <f t="shared" si="11"/>
        <v>-9</v>
      </c>
      <c r="AC8" s="73">
        <f t="shared" si="12"/>
        <v>-3</v>
      </c>
      <c r="AD8" s="63">
        <v>532.8</v>
      </c>
      <c r="AE8" s="54">
        <f t="shared" si="13"/>
        <v>0.6848329048843187</v>
      </c>
      <c r="AF8" s="55">
        <v>1</v>
      </c>
      <c r="AG8" s="142">
        <v>366.7</v>
      </c>
      <c r="AH8" s="141">
        <f t="shared" si="14"/>
        <v>0.47997382198952876</v>
      </c>
      <c r="AI8" s="146">
        <v>4</v>
      </c>
      <c r="AJ8" s="165">
        <f t="shared" si="15"/>
        <v>-0.20485908289478993</v>
      </c>
      <c r="AK8" s="73">
        <f t="shared" si="16"/>
        <v>-3</v>
      </c>
    </row>
    <row r="9" spans="1:37" ht="49.5" customHeight="1">
      <c r="A9" s="50">
        <v>16</v>
      </c>
      <c r="B9" s="51" t="s">
        <v>35</v>
      </c>
      <c r="C9" s="45">
        <v>606</v>
      </c>
      <c r="D9" s="78">
        <v>789</v>
      </c>
      <c r="E9" s="19">
        <f t="shared" si="0"/>
        <v>183</v>
      </c>
      <c r="F9" s="45">
        <v>5</v>
      </c>
      <c r="G9" s="78">
        <v>1</v>
      </c>
      <c r="H9" s="78">
        <f t="shared" si="1"/>
        <v>-4</v>
      </c>
      <c r="I9" s="56">
        <f t="shared" si="2"/>
        <v>8.25082508250825</v>
      </c>
      <c r="J9" s="56">
        <f t="shared" si="3"/>
        <v>1.2674271229404308</v>
      </c>
      <c r="K9" s="45">
        <v>9</v>
      </c>
      <c r="L9" s="45">
        <v>16</v>
      </c>
      <c r="M9" s="95">
        <f t="shared" si="4"/>
        <v>-6.983397959567819</v>
      </c>
      <c r="N9" s="73">
        <f t="shared" si="5"/>
        <v>-7</v>
      </c>
      <c r="O9" s="90">
        <v>13</v>
      </c>
      <c r="P9" s="89">
        <v>15</v>
      </c>
      <c r="Q9" s="84">
        <f t="shared" si="6"/>
        <v>2</v>
      </c>
      <c r="R9" s="56">
        <f t="shared" si="7"/>
        <v>21.45214521452145</v>
      </c>
      <c r="S9" s="56">
        <f t="shared" si="8"/>
        <v>19.011406844106464</v>
      </c>
      <c r="T9" s="45">
        <v>14</v>
      </c>
      <c r="U9" s="45">
        <v>13</v>
      </c>
      <c r="V9" s="95">
        <f t="shared" si="9"/>
        <v>-2.440738370414987</v>
      </c>
      <c r="W9" s="73">
        <f t="shared" si="10"/>
        <v>1</v>
      </c>
      <c r="X9" s="19">
        <v>71</v>
      </c>
      <c r="Y9" s="45">
        <v>5</v>
      </c>
      <c r="Z9" s="153">
        <v>40</v>
      </c>
      <c r="AA9" s="152">
        <v>4</v>
      </c>
      <c r="AB9" s="73">
        <f t="shared" si="11"/>
        <v>-31</v>
      </c>
      <c r="AC9" s="73">
        <f t="shared" si="12"/>
        <v>1</v>
      </c>
      <c r="AD9" s="63">
        <v>124.2</v>
      </c>
      <c r="AE9" s="54">
        <f t="shared" si="13"/>
        <v>0.20495049504950497</v>
      </c>
      <c r="AF9" s="55">
        <v>12</v>
      </c>
      <c r="AG9" s="142">
        <v>367.1</v>
      </c>
      <c r="AH9" s="141">
        <f t="shared" si="14"/>
        <v>0.46527249683143224</v>
      </c>
      <c r="AI9" s="146">
        <v>5</v>
      </c>
      <c r="AJ9" s="165">
        <f t="shared" si="15"/>
        <v>0.26032200178192727</v>
      </c>
      <c r="AK9" s="73">
        <f t="shared" si="16"/>
        <v>7</v>
      </c>
    </row>
    <row r="10" spans="1:37" ht="50.25" customHeight="1">
      <c r="A10" s="64">
        <v>4</v>
      </c>
      <c r="B10" s="65" t="s">
        <v>30</v>
      </c>
      <c r="C10" s="45">
        <v>502</v>
      </c>
      <c r="D10" s="78">
        <v>526</v>
      </c>
      <c r="E10" s="19">
        <f t="shared" si="0"/>
        <v>24</v>
      </c>
      <c r="F10" s="19">
        <v>4</v>
      </c>
      <c r="G10" s="78">
        <v>9</v>
      </c>
      <c r="H10" s="78">
        <f t="shared" si="1"/>
        <v>5</v>
      </c>
      <c r="I10" s="56">
        <f t="shared" si="2"/>
        <v>7.968127490039841</v>
      </c>
      <c r="J10" s="56">
        <f t="shared" si="3"/>
        <v>17.11026615969582</v>
      </c>
      <c r="K10" s="45">
        <v>10</v>
      </c>
      <c r="L10" s="45">
        <v>2</v>
      </c>
      <c r="M10" s="95">
        <f t="shared" si="4"/>
        <v>9.142138669655978</v>
      </c>
      <c r="N10" s="73">
        <f t="shared" si="5"/>
        <v>8</v>
      </c>
      <c r="O10" s="88">
        <v>6</v>
      </c>
      <c r="P10" s="89">
        <v>7</v>
      </c>
      <c r="Q10" s="84">
        <f t="shared" si="6"/>
        <v>1</v>
      </c>
      <c r="R10" s="56">
        <f t="shared" si="7"/>
        <v>11.952191235059761</v>
      </c>
      <c r="S10" s="56">
        <f t="shared" si="8"/>
        <v>13.307984790874524</v>
      </c>
      <c r="T10" s="45">
        <v>5</v>
      </c>
      <c r="U10" s="45">
        <v>5</v>
      </c>
      <c r="V10" s="95">
        <f t="shared" si="9"/>
        <v>1.3557935558147634</v>
      </c>
      <c r="W10" s="73">
        <f t="shared" si="10"/>
        <v>0</v>
      </c>
      <c r="X10" s="19">
        <v>65</v>
      </c>
      <c r="Y10" s="45">
        <v>3</v>
      </c>
      <c r="Z10" s="153">
        <v>70</v>
      </c>
      <c r="AA10" s="152">
        <v>9</v>
      </c>
      <c r="AB10" s="73">
        <f t="shared" si="11"/>
        <v>5</v>
      </c>
      <c r="AC10" s="73">
        <f t="shared" si="12"/>
        <v>-6</v>
      </c>
      <c r="AD10" s="63">
        <v>291.1</v>
      </c>
      <c r="AE10" s="54">
        <f t="shared" si="13"/>
        <v>0.5798804780876494</v>
      </c>
      <c r="AF10" s="55">
        <v>3</v>
      </c>
      <c r="AG10" s="142">
        <v>216.4</v>
      </c>
      <c r="AH10" s="141">
        <f t="shared" si="14"/>
        <v>0.4114068441064639</v>
      </c>
      <c r="AI10" s="146">
        <v>6</v>
      </c>
      <c r="AJ10" s="165">
        <f t="shared" si="15"/>
        <v>-0.16847363398118553</v>
      </c>
      <c r="AK10" s="73">
        <f t="shared" si="16"/>
        <v>-3</v>
      </c>
    </row>
    <row r="11" spans="1:37" ht="50.25" customHeight="1">
      <c r="A11" s="50">
        <v>2</v>
      </c>
      <c r="B11" s="51" t="s">
        <v>25</v>
      </c>
      <c r="C11" s="45">
        <v>944</v>
      </c>
      <c r="D11" s="78">
        <v>879</v>
      </c>
      <c r="E11" s="19">
        <f t="shared" si="0"/>
        <v>-65</v>
      </c>
      <c r="F11" s="45">
        <v>10</v>
      </c>
      <c r="G11" s="78">
        <v>7</v>
      </c>
      <c r="H11" s="78">
        <f t="shared" si="1"/>
        <v>-3</v>
      </c>
      <c r="I11" s="56">
        <f t="shared" si="2"/>
        <v>10.59322033898305</v>
      </c>
      <c r="J11" s="56">
        <f t="shared" si="3"/>
        <v>7.963594994311717</v>
      </c>
      <c r="K11" s="45">
        <v>4</v>
      </c>
      <c r="L11" s="45">
        <v>11</v>
      </c>
      <c r="M11" s="95">
        <f t="shared" si="4"/>
        <v>-2.629625344671333</v>
      </c>
      <c r="N11" s="73">
        <f t="shared" si="5"/>
        <v>-7</v>
      </c>
      <c r="O11" s="90">
        <v>13</v>
      </c>
      <c r="P11" s="89">
        <v>12</v>
      </c>
      <c r="Q11" s="84">
        <f t="shared" si="6"/>
        <v>-1</v>
      </c>
      <c r="R11" s="56">
        <f t="shared" si="7"/>
        <v>13.771186440677965</v>
      </c>
      <c r="S11" s="56">
        <f t="shared" si="8"/>
        <v>13.651877133105803</v>
      </c>
      <c r="T11" s="45">
        <v>6</v>
      </c>
      <c r="U11" s="45">
        <v>6</v>
      </c>
      <c r="V11" s="95">
        <f t="shared" si="9"/>
        <v>-0.11930930757216274</v>
      </c>
      <c r="W11" s="73">
        <f t="shared" si="10"/>
        <v>0</v>
      </c>
      <c r="X11" s="19">
        <v>94</v>
      </c>
      <c r="Y11" s="45">
        <v>10</v>
      </c>
      <c r="Z11" s="153">
        <v>61</v>
      </c>
      <c r="AA11" s="152">
        <v>7</v>
      </c>
      <c r="AB11" s="73">
        <f t="shared" si="11"/>
        <v>-33</v>
      </c>
      <c r="AC11" s="73">
        <f t="shared" si="12"/>
        <v>3</v>
      </c>
      <c r="AD11" s="53">
        <v>277.8</v>
      </c>
      <c r="AE11" s="54">
        <f t="shared" si="13"/>
        <v>0.2942796610169492</v>
      </c>
      <c r="AF11" s="55">
        <v>10</v>
      </c>
      <c r="AG11" s="140">
        <v>348</v>
      </c>
      <c r="AH11" s="141">
        <f t="shared" si="14"/>
        <v>0.39590443686006827</v>
      </c>
      <c r="AI11" s="146">
        <v>7</v>
      </c>
      <c r="AJ11" s="165">
        <f t="shared" si="15"/>
        <v>0.10162477584311908</v>
      </c>
      <c r="AK11" s="73">
        <f t="shared" si="16"/>
        <v>3</v>
      </c>
    </row>
    <row r="12" spans="1:37" ht="50.25" customHeight="1">
      <c r="A12" s="64">
        <v>5</v>
      </c>
      <c r="B12" s="65" t="s">
        <v>34</v>
      </c>
      <c r="C12" s="45">
        <v>336</v>
      </c>
      <c r="D12" s="78">
        <v>360</v>
      </c>
      <c r="E12" s="19">
        <f t="shared" si="0"/>
        <v>24</v>
      </c>
      <c r="F12" s="19">
        <v>4</v>
      </c>
      <c r="G12" s="78">
        <v>3</v>
      </c>
      <c r="H12" s="78">
        <f t="shared" si="1"/>
        <v>-1</v>
      </c>
      <c r="I12" s="56">
        <f t="shared" si="2"/>
        <v>11.904761904761903</v>
      </c>
      <c r="J12" s="56">
        <f t="shared" si="3"/>
        <v>8.333333333333334</v>
      </c>
      <c r="K12" s="45">
        <v>2</v>
      </c>
      <c r="L12" s="45">
        <v>10</v>
      </c>
      <c r="M12" s="95">
        <f t="shared" si="4"/>
        <v>-3.5714285714285694</v>
      </c>
      <c r="N12" s="73">
        <f t="shared" si="5"/>
        <v>-8</v>
      </c>
      <c r="O12" s="88">
        <v>5</v>
      </c>
      <c r="P12" s="89">
        <v>7</v>
      </c>
      <c r="Q12" s="84">
        <f t="shared" si="6"/>
        <v>2</v>
      </c>
      <c r="R12" s="56">
        <f t="shared" si="7"/>
        <v>14.88095238095238</v>
      </c>
      <c r="S12" s="56">
        <f t="shared" si="8"/>
        <v>19.444444444444446</v>
      </c>
      <c r="T12" s="45">
        <v>7</v>
      </c>
      <c r="U12" s="45">
        <v>15</v>
      </c>
      <c r="V12" s="95">
        <f t="shared" si="9"/>
        <v>4.563492063492067</v>
      </c>
      <c r="W12" s="73">
        <f t="shared" si="10"/>
        <v>-8</v>
      </c>
      <c r="X12" s="45">
        <v>106</v>
      </c>
      <c r="Y12" s="45">
        <v>13</v>
      </c>
      <c r="Z12" s="152">
        <v>85</v>
      </c>
      <c r="AA12" s="152">
        <v>16</v>
      </c>
      <c r="AB12" s="73">
        <f t="shared" si="11"/>
        <v>-21</v>
      </c>
      <c r="AC12" s="73">
        <f t="shared" si="12"/>
        <v>-3</v>
      </c>
      <c r="AD12" s="63">
        <v>180</v>
      </c>
      <c r="AE12" s="54">
        <f t="shared" si="13"/>
        <v>0.5357142857142857</v>
      </c>
      <c r="AF12" s="55">
        <v>4</v>
      </c>
      <c r="AG12" s="142">
        <v>118.5</v>
      </c>
      <c r="AH12" s="141">
        <f t="shared" si="14"/>
        <v>0.32916666666666666</v>
      </c>
      <c r="AI12" s="146">
        <v>8</v>
      </c>
      <c r="AJ12" s="165">
        <f t="shared" si="15"/>
        <v>-0.20654761904761904</v>
      </c>
      <c r="AK12" s="73">
        <f t="shared" si="16"/>
        <v>-4</v>
      </c>
    </row>
    <row r="13" spans="1:37" ht="49.5" customHeight="1">
      <c r="A13" s="64">
        <v>12</v>
      </c>
      <c r="B13" s="65" t="s">
        <v>29</v>
      </c>
      <c r="C13" s="45">
        <v>563</v>
      </c>
      <c r="D13" s="78">
        <v>585</v>
      </c>
      <c r="E13" s="19">
        <f t="shared" si="0"/>
        <v>22</v>
      </c>
      <c r="F13" s="19">
        <v>7</v>
      </c>
      <c r="G13" s="78">
        <v>5</v>
      </c>
      <c r="H13" s="78">
        <f t="shared" si="1"/>
        <v>-2</v>
      </c>
      <c r="I13" s="56">
        <f t="shared" si="2"/>
        <v>12.433392539964476</v>
      </c>
      <c r="J13" s="56">
        <f t="shared" si="3"/>
        <v>8.547008547008549</v>
      </c>
      <c r="K13" s="45">
        <v>1</v>
      </c>
      <c r="L13" s="45">
        <v>9</v>
      </c>
      <c r="M13" s="95">
        <f t="shared" si="4"/>
        <v>-3.8863839929559276</v>
      </c>
      <c r="N13" s="73">
        <f t="shared" si="5"/>
        <v>-8</v>
      </c>
      <c r="O13" s="88">
        <v>12</v>
      </c>
      <c r="P13" s="89">
        <v>14</v>
      </c>
      <c r="Q13" s="84">
        <f t="shared" si="6"/>
        <v>2</v>
      </c>
      <c r="R13" s="56">
        <f t="shared" si="7"/>
        <v>21.314387211367674</v>
      </c>
      <c r="S13" s="56">
        <f t="shared" si="8"/>
        <v>23.931623931623932</v>
      </c>
      <c r="T13" s="45">
        <v>13</v>
      </c>
      <c r="U13" s="45">
        <v>16</v>
      </c>
      <c r="V13" s="95">
        <f t="shared" si="9"/>
        <v>2.6172367202562583</v>
      </c>
      <c r="W13" s="73">
        <f t="shared" si="10"/>
        <v>-3</v>
      </c>
      <c r="X13" s="19">
        <v>67</v>
      </c>
      <c r="Y13" s="45">
        <v>4</v>
      </c>
      <c r="Z13" s="153">
        <v>35</v>
      </c>
      <c r="AA13" s="152">
        <v>2</v>
      </c>
      <c r="AB13" s="73">
        <f t="shared" si="11"/>
        <v>-32</v>
      </c>
      <c r="AC13" s="73">
        <f t="shared" si="12"/>
        <v>2</v>
      </c>
      <c r="AD13" s="63">
        <v>20</v>
      </c>
      <c r="AE13" s="54">
        <f t="shared" si="13"/>
        <v>0.035523978685612786</v>
      </c>
      <c r="AF13" s="55">
        <v>16</v>
      </c>
      <c r="AG13" s="142">
        <v>170.3</v>
      </c>
      <c r="AH13" s="141">
        <f t="shared" si="14"/>
        <v>0.29111111111111115</v>
      </c>
      <c r="AI13" s="146">
        <v>9</v>
      </c>
      <c r="AJ13" s="165">
        <f t="shared" si="15"/>
        <v>0.25558713242549835</v>
      </c>
      <c r="AK13" s="73">
        <f t="shared" si="16"/>
        <v>7</v>
      </c>
    </row>
    <row r="14" spans="1:37" ht="50.25" customHeight="1">
      <c r="A14" s="64">
        <v>6</v>
      </c>
      <c r="B14" s="65" t="s">
        <v>28</v>
      </c>
      <c r="C14" s="45">
        <v>839</v>
      </c>
      <c r="D14" s="78">
        <v>807</v>
      </c>
      <c r="E14" s="19">
        <f t="shared" si="0"/>
        <v>-32</v>
      </c>
      <c r="F14" s="19">
        <v>1</v>
      </c>
      <c r="G14" s="78">
        <v>5</v>
      </c>
      <c r="H14" s="78">
        <f t="shared" si="1"/>
        <v>4</v>
      </c>
      <c r="I14" s="56">
        <f t="shared" si="2"/>
        <v>1.1918951132300357</v>
      </c>
      <c r="J14" s="56">
        <f t="shared" si="3"/>
        <v>6.195786864931847</v>
      </c>
      <c r="K14" s="45">
        <v>17</v>
      </c>
      <c r="L14" s="45">
        <v>12</v>
      </c>
      <c r="M14" s="95">
        <f t="shared" si="4"/>
        <v>5.003891751701811</v>
      </c>
      <c r="N14" s="73">
        <f t="shared" si="5"/>
        <v>5</v>
      </c>
      <c r="O14" s="88">
        <v>16</v>
      </c>
      <c r="P14" s="89">
        <v>7</v>
      </c>
      <c r="Q14" s="84">
        <f t="shared" si="6"/>
        <v>-9</v>
      </c>
      <c r="R14" s="56">
        <f t="shared" si="7"/>
        <v>19.07032181168057</v>
      </c>
      <c r="S14" s="56">
        <f t="shared" si="8"/>
        <v>8.674101610904586</v>
      </c>
      <c r="T14" s="45">
        <v>11</v>
      </c>
      <c r="U14" s="45">
        <v>3</v>
      </c>
      <c r="V14" s="95">
        <f t="shared" si="9"/>
        <v>-10.396220200775986</v>
      </c>
      <c r="W14" s="73">
        <f t="shared" si="10"/>
        <v>8</v>
      </c>
      <c r="X14" s="19">
        <v>80</v>
      </c>
      <c r="Y14" s="45">
        <v>7</v>
      </c>
      <c r="Z14" s="153">
        <v>78</v>
      </c>
      <c r="AA14" s="152">
        <v>15</v>
      </c>
      <c r="AB14" s="73">
        <f t="shared" si="11"/>
        <v>-2</v>
      </c>
      <c r="AC14" s="73">
        <f t="shared" si="12"/>
        <v>-8</v>
      </c>
      <c r="AD14" s="63">
        <v>355.3</v>
      </c>
      <c r="AE14" s="54">
        <f t="shared" si="13"/>
        <v>0.4234803337306317</v>
      </c>
      <c r="AF14" s="55">
        <v>7</v>
      </c>
      <c r="AG14" s="142">
        <v>165.4</v>
      </c>
      <c r="AH14" s="141">
        <f t="shared" si="14"/>
        <v>0.20495662949194549</v>
      </c>
      <c r="AI14" s="146">
        <v>10</v>
      </c>
      <c r="AJ14" s="165">
        <f t="shared" si="15"/>
        <v>-0.21852370423868622</v>
      </c>
      <c r="AK14" s="73">
        <f t="shared" si="16"/>
        <v>-3</v>
      </c>
    </row>
    <row r="15" spans="1:37" ht="49.5" customHeight="1">
      <c r="A15" s="64">
        <v>17</v>
      </c>
      <c r="B15" s="65" t="s">
        <v>33</v>
      </c>
      <c r="C15" s="45">
        <v>588</v>
      </c>
      <c r="D15" s="78">
        <v>596</v>
      </c>
      <c r="E15" s="19">
        <f t="shared" si="0"/>
        <v>8</v>
      </c>
      <c r="F15" s="19">
        <v>3</v>
      </c>
      <c r="G15" s="78">
        <v>8</v>
      </c>
      <c r="H15" s="78">
        <f t="shared" si="1"/>
        <v>5</v>
      </c>
      <c r="I15" s="56">
        <f t="shared" si="2"/>
        <v>5.1020408163265305</v>
      </c>
      <c r="J15" s="56">
        <f t="shared" si="3"/>
        <v>13.422818791946309</v>
      </c>
      <c r="K15" s="45">
        <v>16</v>
      </c>
      <c r="L15" s="45">
        <v>3</v>
      </c>
      <c r="M15" s="95">
        <f t="shared" si="4"/>
        <v>8.320777975619778</v>
      </c>
      <c r="N15" s="73">
        <f t="shared" si="5"/>
        <v>13</v>
      </c>
      <c r="O15" s="88">
        <v>5</v>
      </c>
      <c r="P15" s="89">
        <v>9</v>
      </c>
      <c r="Q15" s="84">
        <f t="shared" si="6"/>
        <v>4</v>
      </c>
      <c r="R15" s="56">
        <f t="shared" si="7"/>
        <v>8.503401360544219</v>
      </c>
      <c r="S15" s="56">
        <f t="shared" si="8"/>
        <v>15.100671140939598</v>
      </c>
      <c r="T15" s="45">
        <v>2</v>
      </c>
      <c r="U15" s="45">
        <v>9</v>
      </c>
      <c r="V15" s="95">
        <f t="shared" si="9"/>
        <v>6.597269780395379</v>
      </c>
      <c r="W15" s="73">
        <f t="shared" si="10"/>
        <v>-7</v>
      </c>
      <c r="X15" s="45">
        <v>88</v>
      </c>
      <c r="Y15" s="45">
        <v>8</v>
      </c>
      <c r="Z15" s="152">
        <v>85</v>
      </c>
      <c r="AA15" s="152">
        <v>16</v>
      </c>
      <c r="AB15" s="73">
        <f t="shared" si="11"/>
        <v>-3</v>
      </c>
      <c r="AC15" s="73">
        <f t="shared" si="12"/>
        <v>-8</v>
      </c>
      <c r="AD15" s="63">
        <v>359.1</v>
      </c>
      <c r="AE15" s="54">
        <f t="shared" si="13"/>
        <v>0.6107142857142858</v>
      </c>
      <c r="AF15" s="55">
        <v>2</v>
      </c>
      <c r="AG15" s="142">
        <v>110.3</v>
      </c>
      <c r="AH15" s="141">
        <f t="shared" si="14"/>
        <v>0.18506711409395973</v>
      </c>
      <c r="AI15" s="146">
        <v>11</v>
      </c>
      <c r="AJ15" s="165">
        <f t="shared" si="15"/>
        <v>-0.42564717162032606</v>
      </c>
      <c r="AK15" s="73">
        <f t="shared" si="16"/>
        <v>-9</v>
      </c>
    </row>
    <row r="16" spans="1:37" ht="50.25" customHeight="1">
      <c r="A16" s="50">
        <v>3</v>
      </c>
      <c r="B16" s="51" t="s">
        <v>23</v>
      </c>
      <c r="C16" s="45">
        <v>1112</v>
      </c>
      <c r="D16" s="78">
        <v>1225</v>
      </c>
      <c r="E16" s="19">
        <f t="shared" si="0"/>
        <v>113</v>
      </c>
      <c r="F16" s="45">
        <v>6</v>
      </c>
      <c r="G16" s="78">
        <v>5</v>
      </c>
      <c r="H16" s="78">
        <f t="shared" si="1"/>
        <v>-1</v>
      </c>
      <c r="I16" s="56">
        <f t="shared" si="2"/>
        <v>5.39568345323741</v>
      </c>
      <c r="J16" s="56">
        <f t="shared" si="3"/>
        <v>4.081632653061225</v>
      </c>
      <c r="K16" s="45">
        <v>15</v>
      </c>
      <c r="L16" s="45">
        <v>15</v>
      </c>
      <c r="M16" s="95">
        <f t="shared" si="4"/>
        <v>-1.3140508001761857</v>
      </c>
      <c r="N16" s="73">
        <f t="shared" si="5"/>
        <v>0</v>
      </c>
      <c r="O16" s="90">
        <v>19</v>
      </c>
      <c r="P16" s="89">
        <v>23</v>
      </c>
      <c r="Q16" s="84">
        <f t="shared" si="6"/>
        <v>4</v>
      </c>
      <c r="R16" s="56">
        <f t="shared" si="7"/>
        <v>17.0863309352518</v>
      </c>
      <c r="S16" s="56">
        <f t="shared" si="8"/>
        <v>18.775510204081634</v>
      </c>
      <c r="T16" s="45">
        <v>9</v>
      </c>
      <c r="U16" s="45">
        <v>12</v>
      </c>
      <c r="V16" s="95">
        <f t="shared" si="9"/>
        <v>1.6891792688298324</v>
      </c>
      <c r="W16" s="73">
        <f t="shared" si="10"/>
        <v>-3</v>
      </c>
      <c r="X16" s="19">
        <v>77</v>
      </c>
      <c r="Y16" s="45">
        <v>6</v>
      </c>
      <c r="Z16" s="153">
        <v>74</v>
      </c>
      <c r="AA16" s="152">
        <v>13</v>
      </c>
      <c r="AB16" s="73">
        <f t="shared" si="11"/>
        <v>-3</v>
      </c>
      <c r="AC16" s="73">
        <f t="shared" si="12"/>
        <v>-7</v>
      </c>
      <c r="AD16" s="63">
        <v>313.1</v>
      </c>
      <c r="AE16" s="54">
        <f t="shared" si="13"/>
        <v>0.2815647482014389</v>
      </c>
      <c r="AF16" s="55">
        <v>11</v>
      </c>
      <c r="AG16" s="142">
        <v>178.4</v>
      </c>
      <c r="AH16" s="141">
        <f t="shared" si="14"/>
        <v>0.1456326530612245</v>
      </c>
      <c r="AI16" s="146">
        <v>12</v>
      </c>
      <c r="AJ16" s="165">
        <f t="shared" si="15"/>
        <v>-0.1359320951402144</v>
      </c>
      <c r="AK16" s="73">
        <f t="shared" si="16"/>
        <v>-1</v>
      </c>
    </row>
    <row r="17" spans="1:37" ht="50.25" customHeight="1">
      <c r="A17" s="81">
        <v>8</v>
      </c>
      <c r="B17" s="82" t="s">
        <v>26</v>
      </c>
      <c r="C17" s="48">
        <v>633</v>
      </c>
      <c r="D17" s="79">
        <v>681</v>
      </c>
      <c r="E17" s="19">
        <f t="shared" si="0"/>
        <v>48</v>
      </c>
      <c r="F17" s="33">
        <v>6</v>
      </c>
      <c r="G17" s="79">
        <v>6</v>
      </c>
      <c r="H17" s="78">
        <f t="shared" si="1"/>
        <v>0</v>
      </c>
      <c r="I17" s="56">
        <f t="shared" si="2"/>
        <v>9.47867298578199</v>
      </c>
      <c r="J17" s="56">
        <f t="shared" si="3"/>
        <v>8.81057268722467</v>
      </c>
      <c r="K17" s="45">
        <v>6</v>
      </c>
      <c r="L17" s="45">
        <v>7</v>
      </c>
      <c r="M17" s="95">
        <f t="shared" si="4"/>
        <v>-0.6681002985573201</v>
      </c>
      <c r="N17" s="73">
        <f t="shared" si="5"/>
        <v>-1</v>
      </c>
      <c r="O17" s="94">
        <v>12</v>
      </c>
      <c r="P17" s="92">
        <v>12</v>
      </c>
      <c r="Q17" s="84">
        <f t="shared" si="6"/>
        <v>0</v>
      </c>
      <c r="R17" s="56">
        <f t="shared" si="7"/>
        <v>18.95734597156398</v>
      </c>
      <c r="S17" s="56">
        <f t="shared" si="8"/>
        <v>17.62114537444934</v>
      </c>
      <c r="T17" s="45">
        <v>10</v>
      </c>
      <c r="U17" s="45">
        <v>10</v>
      </c>
      <c r="V17" s="95">
        <f t="shared" si="9"/>
        <v>-1.3362005971146402</v>
      </c>
      <c r="W17" s="73">
        <f t="shared" si="10"/>
        <v>0</v>
      </c>
      <c r="X17" s="33">
        <v>92</v>
      </c>
      <c r="Y17" s="48">
        <v>9</v>
      </c>
      <c r="Z17" s="155">
        <v>73</v>
      </c>
      <c r="AA17" s="154">
        <v>12</v>
      </c>
      <c r="AB17" s="73">
        <f t="shared" si="11"/>
        <v>-19</v>
      </c>
      <c r="AC17" s="73">
        <f t="shared" si="12"/>
        <v>-3</v>
      </c>
      <c r="AD17" s="63">
        <v>97.6</v>
      </c>
      <c r="AE17" s="54">
        <f t="shared" si="13"/>
        <v>0.1541864139020537</v>
      </c>
      <c r="AF17" s="55">
        <v>13</v>
      </c>
      <c r="AG17" s="142">
        <v>96.4</v>
      </c>
      <c r="AH17" s="141">
        <f t="shared" si="14"/>
        <v>0.14155653450807637</v>
      </c>
      <c r="AI17" s="146">
        <v>13</v>
      </c>
      <c r="AJ17" s="165">
        <f t="shared" si="15"/>
        <v>-0.012629879393977334</v>
      </c>
      <c r="AK17" s="73">
        <f t="shared" si="16"/>
        <v>0</v>
      </c>
    </row>
    <row r="18" spans="1:37" ht="50.25" customHeight="1">
      <c r="A18" s="64">
        <v>10</v>
      </c>
      <c r="B18" s="65" t="s">
        <v>39</v>
      </c>
      <c r="C18" s="45">
        <v>907</v>
      </c>
      <c r="D18" s="78">
        <v>905</v>
      </c>
      <c r="E18" s="19">
        <f t="shared" si="0"/>
        <v>-2</v>
      </c>
      <c r="F18" s="19">
        <v>8</v>
      </c>
      <c r="G18" s="78">
        <v>17</v>
      </c>
      <c r="H18" s="78">
        <f t="shared" si="1"/>
        <v>9</v>
      </c>
      <c r="I18" s="56">
        <f t="shared" si="2"/>
        <v>8.820286659316428</v>
      </c>
      <c r="J18" s="56">
        <f t="shared" si="3"/>
        <v>18.784530386740332</v>
      </c>
      <c r="K18" s="45">
        <v>8</v>
      </c>
      <c r="L18" s="45">
        <v>1</v>
      </c>
      <c r="M18" s="95">
        <f t="shared" si="4"/>
        <v>9.964243727423904</v>
      </c>
      <c r="N18" s="73">
        <f t="shared" si="5"/>
        <v>7</v>
      </c>
      <c r="O18" s="88">
        <v>9</v>
      </c>
      <c r="P18" s="89">
        <v>16</v>
      </c>
      <c r="Q18" s="84">
        <f t="shared" si="6"/>
        <v>7</v>
      </c>
      <c r="R18" s="56">
        <f t="shared" si="7"/>
        <v>9.922822491730981</v>
      </c>
      <c r="S18" s="56">
        <f t="shared" si="8"/>
        <v>17.679558011049725</v>
      </c>
      <c r="T18" s="45">
        <v>3</v>
      </c>
      <c r="U18" s="45">
        <v>11</v>
      </c>
      <c r="V18" s="95">
        <f t="shared" si="9"/>
        <v>7.7567355193187435</v>
      </c>
      <c r="W18" s="73">
        <f t="shared" si="10"/>
        <v>-8</v>
      </c>
      <c r="X18" s="45">
        <v>65</v>
      </c>
      <c r="Y18" s="45">
        <v>3</v>
      </c>
      <c r="Z18" s="152">
        <v>72</v>
      </c>
      <c r="AA18" s="152">
        <v>11</v>
      </c>
      <c r="AB18" s="73">
        <f t="shared" si="11"/>
        <v>7</v>
      </c>
      <c r="AC18" s="73">
        <f t="shared" si="12"/>
        <v>-8</v>
      </c>
      <c r="AD18" s="63">
        <v>111.7</v>
      </c>
      <c r="AE18" s="54">
        <f t="shared" si="13"/>
        <v>0.12315325248070563</v>
      </c>
      <c r="AF18" s="55">
        <v>14</v>
      </c>
      <c r="AG18" s="142">
        <v>85.8</v>
      </c>
      <c r="AH18" s="141">
        <f t="shared" si="14"/>
        <v>0.09480662983425414</v>
      </c>
      <c r="AI18" s="146">
        <v>14</v>
      </c>
      <c r="AJ18" s="165">
        <f t="shared" si="15"/>
        <v>-0.02834662264645149</v>
      </c>
      <c r="AK18" s="73">
        <f t="shared" si="16"/>
        <v>0</v>
      </c>
    </row>
    <row r="19" spans="1:37" ht="50.25" customHeight="1">
      <c r="A19" s="50">
        <v>7</v>
      </c>
      <c r="B19" s="51" t="s">
        <v>31</v>
      </c>
      <c r="C19" s="45">
        <v>892</v>
      </c>
      <c r="D19" s="78">
        <v>820</v>
      </c>
      <c r="E19" s="19">
        <f t="shared" si="0"/>
        <v>-72</v>
      </c>
      <c r="F19" s="45">
        <v>8</v>
      </c>
      <c r="G19" s="78">
        <v>7</v>
      </c>
      <c r="H19" s="78">
        <f t="shared" si="1"/>
        <v>-1</v>
      </c>
      <c r="I19" s="56">
        <f t="shared" si="2"/>
        <v>8.968609865470851</v>
      </c>
      <c r="J19" s="56">
        <f t="shared" si="3"/>
        <v>8.536585365853659</v>
      </c>
      <c r="K19" s="45">
        <v>7</v>
      </c>
      <c r="L19" s="45">
        <v>9</v>
      </c>
      <c r="M19" s="95">
        <f t="shared" si="4"/>
        <v>-0.43202449961719225</v>
      </c>
      <c r="N19" s="73">
        <f t="shared" si="5"/>
        <v>-2</v>
      </c>
      <c r="O19" s="90">
        <v>15</v>
      </c>
      <c r="P19" s="89">
        <v>12</v>
      </c>
      <c r="Q19" s="84">
        <f t="shared" si="6"/>
        <v>-3</v>
      </c>
      <c r="R19" s="56">
        <f t="shared" si="7"/>
        <v>16.816143497757846</v>
      </c>
      <c r="S19" s="56">
        <f t="shared" si="8"/>
        <v>14.634146341463415</v>
      </c>
      <c r="T19" s="45">
        <v>8</v>
      </c>
      <c r="U19" s="45">
        <v>8</v>
      </c>
      <c r="V19" s="95">
        <f t="shared" si="9"/>
        <v>-2.1819971562944307</v>
      </c>
      <c r="W19" s="73">
        <f t="shared" si="10"/>
        <v>0</v>
      </c>
      <c r="X19" s="19">
        <v>40</v>
      </c>
      <c r="Y19" s="45">
        <v>2</v>
      </c>
      <c r="Z19" s="153">
        <v>26</v>
      </c>
      <c r="AA19" s="152">
        <v>1</v>
      </c>
      <c r="AB19" s="73">
        <f t="shared" si="11"/>
        <v>-14</v>
      </c>
      <c r="AC19" s="73">
        <f t="shared" si="12"/>
        <v>1</v>
      </c>
      <c r="AD19" s="63">
        <v>285.8</v>
      </c>
      <c r="AE19" s="54">
        <f t="shared" si="13"/>
        <v>0.3204035874439462</v>
      </c>
      <c r="AF19" s="55">
        <v>9</v>
      </c>
      <c r="AG19" s="142">
        <v>70.4</v>
      </c>
      <c r="AH19" s="141">
        <f t="shared" si="14"/>
        <v>0.08585365853658537</v>
      </c>
      <c r="AI19" s="146">
        <v>15</v>
      </c>
      <c r="AJ19" s="165">
        <f t="shared" si="15"/>
        <v>-0.23454992890736082</v>
      </c>
      <c r="AK19" s="73">
        <f t="shared" si="16"/>
        <v>-6</v>
      </c>
    </row>
    <row r="20" spans="1:37" ht="50.25" customHeight="1">
      <c r="A20" s="64">
        <v>14</v>
      </c>
      <c r="B20" s="65" t="s">
        <v>38</v>
      </c>
      <c r="C20" s="45">
        <v>595</v>
      </c>
      <c r="D20" s="78">
        <v>691</v>
      </c>
      <c r="E20" s="19">
        <f t="shared" si="0"/>
        <v>96</v>
      </c>
      <c r="F20" s="19">
        <v>4</v>
      </c>
      <c r="G20" s="78">
        <v>6</v>
      </c>
      <c r="H20" s="78">
        <f t="shared" si="1"/>
        <v>2</v>
      </c>
      <c r="I20" s="56">
        <f t="shared" si="2"/>
        <v>6.722689075630252</v>
      </c>
      <c r="J20" s="56">
        <f t="shared" si="3"/>
        <v>8.683068017366137</v>
      </c>
      <c r="K20" s="45">
        <v>11</v>
      </c>
      <c r="L20" s="45">
        <v>8</v>
      </c>
      <c r="M20" s="95">
        <f t="shared" si="4"/>
        <v>1.9603789417358852</v>
      </c>
      <c r="N20" s="73">
        <f t="shared" si="5"/>
        <v>3</v>
      </c>
      <c r="O20" s="88">
        <v>14</v>
      </c>
      <c r="P20" s="89">
        <v>5</v>
      </c>
      <c r="Q20" s="84">
        <f t="shared" si="6"/>
        <v>-9</v>
      </c>
      <c r="R20" s="56">
        <f t="shared" si="7"/>
        <v>23.52941176470588</v>
      </c>
      <c r="S20" s="56">
        <f t="shared" si="8"/>
        <v>7.23589001447178</v>
      </c>
      <c r="T20" s="45">
        <v>15</v>
      </c>
      <c r="U20" s="45">
        <v>1</v>
      </c>
      <c r="V20" s="95">
        <f t="shared" si="9"/>
        <v>-16.2935217502341</v>
      </c>
      <c r="W20" s="73">
        <f t="shared" si="10"/>
        <v>14</v>
      </c>
      <c r="X20" s="45">
        <v>65</v>
      </c>
      <c r="Y20" s="45">
        <v>3</v>
      </c>
      <c r="Z20" s="152">
        <v>71</v>
      </c>
      <c r="AA20" s="152">
        <v>10</v>
      </c>
      <c r="AB20" s="73">
        <f t="shared" si="11"/>
        <v>6</v>
      </c>
      <c r="AC20" s="73">
        <f t="shared" si="12"/>
        <v>-7</v>
      </c>
      <c r="AD20" s="63">
        <v>312.1</v>
      </c>
      <c r="AE20" s="54">
        <f t="shared" si="13"/>
        <v>0.5245378151260505</v>
      </c>
      <c r="AF20" s="55">
        <v>5</v>
      </c>
      <c r="AG20" s="142">
        <v>0</v>
      </c>
      <c r="AH20" s="141">
        <f t="shared" si="14"/>
        <v>0</v>
      </c>
      <c r="AI20" s="146">
        <v>16</v>
      </c>
      <c r="AJ20" s="165">
        <f t="shared" si="15"/>
        <v>-0.5245378151260505</v>
      </c>
      <c r="AK20" s="73">
        <f t="shared" si="16"/>
        <v>-11</v>
      </c>
    </row>
    <row r="21" spans="1:37" ht="49.5" customHeight="1">
      <c r="A21" s="64">
        <v>15</v>
      </c>
      <c r="B21" s="65" t="s">
        <v>36</v>
      </c>
      <c r="C21" s="45">
        <v>1082</v>
      </c>
      <c r="D21" s="78">
        <v>979</v>
      </c>
      <c r="E21" s="19">
        <f t="shared" si="0"/>
        <v>-103</v>
      </c>
      <c r="F21" s="19">
        <v>6</v>
      </c>
      <c r="G21" s="78">
        <v>6</v>
      </c>
      <c r="H21" s="78">
        <f t="shared" si="1"/>
        <v>0</v>
      </c>
      <c r="I21" s="56">
        <f t="shared" si="2"/>
        <v>5.545286506469501</v>
      </c>
      <c r="J21" s="56">
        <f t="shared" si="3"/>
        <v>6.1287027579162405</v>
      </c>
      <c r="K21" s="45">
        <v>14</v>
      </c>
      <c r="L21" s="45">
        <v>13</v>
      </c>
      <c r="M21" s="95">
        <f t="shared" si="4"/>
        <v>0.5834162514467396</v>
      </c>
      <c r="N21" s="73">
        <f t="shared" si="5"/>
        <v>1</v>
      </c>
      <c r="O21" s="88">
        <v>8</v>
      </c>
      <c r="P21" s="89">
        <v>19</v>
      </c>
      <c r="Q21" s="84">
        <f t="shared" si="6"/>
        <v>11</v>
      </c>
      <c r="R21" s="56">
        <f t="shared" si="7"/>
        <v>7.393715341959335</v>
      </c>
      <c r="S21" s="56">
        <f t="shared" si="8"/>
        <v>19.40755873340143</v>
      </c>
      <c r="T21" s="45">
        <v>1</v>
      </c>
      <c r="U21" s="45">
        <v>14</v>
      </c>
      <c r="V21" s="95">
        <f t="shared" si="9"/>
        <v>12.013843391442094</v>
      </c>
      <c r="W21" s="73">
        <f t="shared" si="10"/>
        <v>-13</v>
      </c>
      <c r="X21" s="45">
        <v>101</v>
      </c>
      <c r="Y21" s="45">
        <v>11</v>
      </c>
      <c r="Z21" s="152">
        <v>37</v>
      </c>
      <c r="AA21" s="152">
        <v>3</v>
      </c>
      <c r="AB21" s="73">
        <f t="shared" si="11"/>
        <v>-64</v>
      </c>
      <c r="AC21" s="73">
        <f t="shared" si="12"/>
        <v>8</v>
      </c>
      <c r="AD21" s="63">
        <v>0</v>
      </c>
      <c r="AE21" s="54">
        <f t="shared" si="13"/>
        <v>0</v>
      </c>
      <c r="AF21" s="55">
        <v>17</v>
      </c>
      <c r="AG21" s="142">
        <v>0</v>
      </c>
      <c r="AH21" s="141">
        <f t="shared" si="14"/>
        <v>0</v>
      </c>
      <c r="AI21" s="146">
        <v>16</v>
      </c>
      <c r="AJ21" s="165">
        <f t="shared" si="15"/>
        <v>0</v>
      </c>
      <c r="AK21" s="73">
        <f t="shared" si="16"/>
        <v>1</v>
      </c>
    </row>
    <row r="22" spans="1:37" s="37" customFormat="1" ht="82.5" customHeight="1">
      <c r="A22" s="269" t="s">
        <v>40</v>
      </c>
      <c r="B22" s="270"/>
      <c r="C22" s="45">
        <f aca="true" t="shared" si="17" ref="C22:AD22">SUM(C5:C21)</f>
        <v>14206</v>
      </c>
      <c r="D22" s="45">
        <f t="shared" si="17"/>
        <v>14301</v>
      </c>
      <c r="E22" s="45">
        <f t="shared" si="17"/>
        <v>95</v>
      </c>
      <c r="F22" s="45">
        <f t="shared" si="17"/>
        <v>117</v>
      </c>
      <c r="G22" s="45">
        <f t="shared" si="17"/>
        <v>131</v>
      </c>
      <c r="H22" s="45">
        <f t="shared" si="17"/>
        <v>14</v>
      </c>
      <c r="I22" s="45">
        <f t="shared" si="17"/>
        <v>136.49644200802553</v>
      </c>
      <c r="J22" s="45">
        <f t="shared" si="17"/>
        <v>155.7750814278294</v>
      </c>
      <c r="K22" s="45">
        <f t="shared" si="17"/>
        <v>153</v>
      </c>
      <c r="L22" s="45">
        <f t="shared" si="17"/>
        <v>145</v>
      </c>
      <c r="M22" s="45">
        <f t="shared" si="17"/>
        <v>19.27863941980388</v>
      </c>
      <c r="N22" s="45">
        <f t="shared" si="17"/>
        <v>8</v>
      </c>
      <c r="O22" s="45">
        <f t="shared" si="17"/>
        <v>233</v>
      </c>
      <c r="P22" s="45">
        <f t="shared" si="17"/>
        <v>214</v>
      </c>
      <c r="Q22" s="45">
        <f t="shared" si="17"/>
        <v>-19</v>
      </c>
      <c r="R22" s="45">
        <f t="shared" si="17"/>
        <v>301.1030950662219</v>
      </c>
      <c r="S22" s="45">
        <f t="shared" si="17"/>
        <v>265.7037294005362</v>
      </c>
      <c r="T22" s="45">
        <f t="shared" si="17"/>
        <v>153</v>
      </c>
      <c r="U22" s="45">
        <f t="shared" si="17"/>
        <v>153</v>
      </c>
      <c r="V22" s="45">
        <f t="shared" si="17"/>
        <v>-35.39936566568572</v>
      </c>
      <c r="W22" s="45">
        <f t="shared" si="17"/>
        <v>0</v>
      </c>
      <c r="X22" s="45">
        <f t="shared" si="17"/>
        <v>1331</v>
      </c>
      <c r="Y22" s="45">
        <f t="shared" si="17"/>
        <v>116</v>
      </c>
      <c r="Z22" s="45">
        <f t="shared" si="17"/>
        <v>1046</v>
      </c>
      <c r="AA22" s="45">
        <f t="shared" si="17"/>
        <v>152</v>
      </c>
      <c r="AB22" s="45">
        <f t="shared" si="17"/>
        <v>-285</v>
      </c>
      <c r="AC22" s="45">
        <f t="shared" si="17"/>
        <v>-36</v>
      </c>
      <c r="AD22" s="45">
        <f t="shared" si="17"/>
        <v>4802.900000000001</v>
      </c>
      <c r="AE22" s="54">
        <f t="shared" si="13"/>
        <v>0.3380895396311418</v>
      </c>
      <c r="AF22" s="45">
        <f>SUM(AF5:AF21)</f>
        <v>153</v>
      </c>
      <c r="AG22" s="45">
        <f>SUM(AG5:AG21)</f>
        <v>4903.5999999999985</v>
      </c>
      <c r="AH22" s="141">
        <f t="shared" si="14"/>
        <v>0.3428851129291657</v>
      </c>
      <c r="AI22" s="45"/>
      <c r="AJ22" s="165">
        <f t="shared" si="15"/>
        <v>0.004795573298023881</v>
      </c>
      <c r="AK22" s="73"/>
    </row>
  </sheetData>
  <sheetProtection/>
  <mergeCells count="18">
    <mergeCell ref="A1:Y1"/>
    <mergeCell ref="AJ3:AK3"/>
    <mergeCell ref="V3:W3"/>
    <mergeCell ref="AB3:AC3"/>
    <mergeCell ref="AD3:AD4"/>
    <mergeCell ref="AE3:AE4"/>
    <mergeCell ref="AG3:AG4"/>
    <mergeCell ref="AH3:AH4"/>
    <mergeCell ref="A22:B22"/>
    <mergeCell ref="T3:U3"/>
    <mergeCell ref="R3:S3"/>
    <mergeCell ref="Q3:Q4"/>
    <mergeCell ref="O3:P3"/>
    <mergeCell ref="M3:N3"/>
    <mergeCell ref="K3:L3"/>
    <mergeCell ref="I3:J3"/>
    <mergeCell ref="H3:H4"/>
    <mergeCell ref="F3:G3"/>
  </mergeCells>
  <printOptions/>
  <pageMargins left="0.5905511811023623" right="0.1968503937007874" top="0.22" bottom="0" header="0.68" footer="0.43"/>
  <pageSetup fitToHeight="3" fitToWidth="3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H26"/>
  <sheetViews>
    <sheetView view="pageBreakPreview" zoomScale="69" zoomScaleNormal="70" zoomScaleSheetLayoutView="69" zoomScalePageLayoutView="0" workbookViewId="0" topLeftCell="A1">
      <pane xSplit="2" ySplit="4" topLeftCell="C14" activePane="bottomRight" state="frozen"/>
      <selection pane="topLeft" activeCell="A2" sqref="A2:S2"/>
      <selection pane="topRight" activeCell="A2" sqref="A2:S2"/>
      <selection pane="bottomLeft" activeCell="A2" sqref="A2:S2"/>
      <selection pane="bottomRight" activeCell="A22" sqref="A22"/>
    </sheetView>
  </sheetViews>
  <sheetFormatPr defaultColWidth="9.125" defaultRowHeight="12.75"/>
  <cols>
    <col min="1" max="1" width="11.50390625" style="3" customWidth="1"/>
    <col min="2" max="2" width="36.50390625" style="3" customWidth="1"/>
    <col min="3" max="3" width="15.875" style="3" customWidth="1"/>
    <col min="4" max="4" width="13.50390625" style="4" customWidth="1"/>
    <col min="5" max="5" width="15.875" style="139" customWidth="1"/>
    <col min="6" max="6" width="13.50390625" style="144" customWidth="1"/>
    <col min="7" max="7" width="14.00390625" style="3" customWidth="1"/>
    <col min="8" max="8" width="12.00390625" style="3" customWidth="1"/>
    <col min="9" max="16384" width="9.125" style="3" customWidth="1"/>
  </cols>
  <sheetData>
    <row r="1" spans="1:8" ht="24" customHeight="1">
      <c r="A1" s="277" t="s">
        <v>58</v>
      </c>
      <c r="B1" s="277"/>
      <c r="C1" s="277"/>
      <c r="D1" s="277"/>
      <c r="E1" s="149"/>
      <c r="F1" s="149"/>
      <c r="G1" s="74"/>
      <c r="H1" s="74"/>
    </row>
    <row r="2" spans="1:6" ht="29.25" customHeight="1">
      <c r="A2" s="2"/>
      <c r="B2" s="2"/>
      <c r="C2" s="7"/>
      <c r="D2" s="7"/>
      <c r="E2" s="150"/>
      <c r="F2" s="150"/>
    </row>
    <row r="3" spans="1:8" ht="126.75" customHeight="1">
      <c r="A3" s="44" t="s">
        <v>0</v>
      </c>
      <c r="B3" s="44" t="s">
        <v>1</v>
      </c>
      <c r="C3" s="44" t="s">
        <v>60</v>
      </c>
      <c r="D3" s="10" t="s">
        <v>64</v>
      </c>
      <c r="E3" s="151" t="s">
        <v>61</v>
      </c>
      <c r="F3" s="145" t="s">
        <v>65</v>
      </c>
      <c r="G3" s="271" t="s">
        <v>62</v>
      </c>
      <c r="H3" s="272"/>
    </row>
    <row r="4" spans="1:8" ht="87" customHeight="1">
      <c r="A4" s="44"/>
      <c r="B4" s="44"/>
      <c r="C4" s="43"/>
      <c r="D4" s="10" t="s">
        <v>8</v>
      </c>
      <c r="E4" s="148"/>
      <c r="F4" s="145" t="s">
        <v>8</v>
      </c>
      <c r="G4" s="14" t="s">
        <v>63</v>
      </c>
      <c r="H4" s="14" t="s">
        <v>72</v>
      </c>
    </row>
    <row r="5" spans="1:8" ht="49.5" customHeight="1">
      <c r="A5" s="50">
        <v>1</v>
      </c>
      <c r="B5" s="51" t="s">
        <v>31</v>
      </c>
      <c r="C5" s="19">
        <v>40</v>
      </c>
      <c r="D5" s="45">
        <v>2</v>
      </c>
      <c r="E5" s="153">
        <v>26</v>
      </c>
      <c r="F5" s="152">
        <v>1</v>
      </c>
      <c r="G5" s="73">
        <f aca="true" t="shared" si="0" ref="G5:G21">E5-C5</f>
        <v>-14</v>
      </c>
      <c r="H5" s="73">
        <f aca="true" t="shared" si="1" ref="H5:H21">D5-F5</f>
        <v>1</v>
      </c>
    </row>
    <row r="6" spans="1:8" ht="49.5" customHeight="1">
      <c r="A6" s="64">
        <v>2</v>
      </c>
      <c r="B6" s="65" t="s">
        <v>29</v>
      </c>
      <c r="C6" s="19">
        <v>67</v>
      </c>
      <c r="D6" s="45">
        <v>4</v>
      </c>
      <c r="E6" s="153">
        <v>35</v>
      </c>
      <c r="F6" s="152">
        <v>2</v>
      </c>
      <c r="G6" s="73">
        <f t="shared" si="0"/>
        <v>-32</v>
      </c>
      <c r="H6" s="73">
        <f t="shared" si="1"/>
        <v>2</v>
      </c>
    </row>
    <row r="7" spans="1:8" ht="50.25" customHeight="1">
      <c r="A7" s="64">
        <v>3</v>
      </c>
      <c r="B7" s="65" t="s">
        <v>36</v>
      </c>
      <c r="C7" s="45">
        <v>101</v>
      </c>
      <c r="D7" s="45">
        <v>11</v>
      </c>
      <c r="E7" s="152">
        <v>37</v>
      </c>
      <c r="F7" s="152">
        <v>3</v>
      </c>
      <c r="G7" s="73">
        <f t="shared" si="0"/>
        <v>-64</v>
      </c>
      <c r="H7" s="73">
        <f t="shared" si="1"/>
        <v>8</v>
      </c>
    </row>
    <row r="8" spans="1:8" ht="50.25" customHeight="1">
      <c r="A8" s="50">
        <v>4</v>
      </c>
      <c r="B8" s="51" t="s">
        <v>35</v>
      </c>
      <c r="C8" s="19">
        <v>71</v>
      </c>
      <c r="D8" s="45">
        <v>5</v>
      </c>
      <c r="E8" s="153">
        <v>40</v>
      </c>
      <c r="F8" s="152">
        <v>4</v>
      </c>
      <c r="G8" s="73">
        <f t="shared" si="0"/>
        <v>-31</v>
      </c>
      <c r="H8" s="73">
        <f t="shared" si="1"/>
        <v>1</v>
      </c>
    </row>
    <row r="9" spans="1:8" ht="49.5" customHeight="1">
      <c r="A9" s="50">
        <v>5</v>
      </c>
      <c r="B9" s="51" t="s">
        <v>27</v>
      </c>
      <c r="C9" s="19">
        <v>39</v>
      </c>
      <c r="D9" s="45">
        <v>1</v>
      </c>
      <c r="E9" s="153">
        <v>42</v>
      </c>
      <c r="F9" s="152">
        <v>5</v>
      </c>
      <c r="G9" s="73">
        <f t="shared" si="0"/>
        <v>3</v>
      </c>
      <c r="H9" s="73">
        <f t="shared" si="1"/>
        <v>-4</v>
      </c>
    </row>
    <row r="10" spans="1:8" ht="50.25" customHeight="1">
      <c r="A10" s="64">
        <v>6</v>
      </c>
      <c r="B10" s="65" t="s">
        <v>37</v>
      </c>
      <c r="C10" s="19">
        <v>103</v>
      </c>
      <c r="D10" s="45">
        <v>12</v>
      </c>
      <c r="E10" s="153">
        <v>60</v>
      </c>
      <c r="F10" s="152">
        <v>6</v>
      </c>
      <c r="G10" s="73">
        <f t="shared" si="0"/>
        <v>-43</v>
      </c>
      <c r="H10" s="73">
        <f t="shared" si="1"/>
        <v>6</v>
      </c>
    </row>
    <row r="11" spans="1:8" ht="50.25" customHeight="1">
      <c r="A11" s="50">
        <v>7</v>
      </c>
      <c r="B11" s="51" t="s">
        <v>25</v>
      </c>
      <c r="C11" s="19">
        <v>94</v>
      </c>
      <c r="D11" s="45">
        <v>10</v>
      </c>
      <c r="E11" s="153">
        <v>61</v>
      </c>
      <c r="F11" s="152">
        <v>7</v>
      </c>
      <c r="G11" s="73">
        <f t="shared" si="0"/>
        <v>-33</v>
      </c>
      <c r="H11" s="73">
        <f t="shared" si="1"/>
        <v>3</v>
      </c>
    </row>
    <row r="12" spans="1:8" ht="50.25" customHeight="1">
      <c r="A12" s="50">
        <v>8</v>
      </c>
      <c r="B12" s="51" t="s">
        <v>24</v>
      </c>
      <c r="C12" s="45">
        <v>71</v>
      </c>
      <c r="D12" s="45">
        <v>5</v>
      </c>
      <c r="E12" s="152">
        <v>62</v>
      </c>
      <c r="F12" s="152">
        <v>8</v>
      </c>
      <c r="G12" s="73">
        <f t="shared" si="0"/>
        <v>-9</v>
      </c>
      <c r="H12" s="73">
        <f t="shared" si="1"/>
        <v>-3</v>
      </c>
    </row>
    <row r="13" spans="1:8" ht="49.5" customHeight="1">
      <c r="A13" s="64">
        <v>9</v>
      </c>
      <c r="B13" s="65" t="s">
        <v>30</v>
      </c>
      <c r="C13" s="19">
        <v>65</v>
      </c>
      <c r="D13" s="45">
        <v>3</v>
      </c>
      <c r="E13" s="153">
        <v>70</v>
      </c>
      <c r="F13" s="152">
        <v>9</v>
      </c>
      <c r="G13" s="73">
        <f t="shared" si="0"/>
        <v>5</v>
      </c>
      <c r="H13" s="73">
        <f t="shared" si="1"/>
        <v>-6</v>
      </c>
    </row>
    <row r="14" spans="1:8" ht="50.25" customHeight="1">
      <c r="A14" s="64">
        <v>10</v>
      </c>
      <c r="B14" s="65" t="s">
        <v>38</v>
      </c>
      <c r="C14" s="45">
        <v>65</v>
      </c>
      <c r="D14" s="45">
        <v>3</v>
      </c>
      <c r="E14" s="152">
        <v>71</v>
      </c>
      <c r="F14" s="152">
        <v>10</v>
      </c>
      <c r="G14" s="73">
        <f t="shared" si="0"/>
        <v>6</v>
      </c>
      <c r="H14" s="73">
        <f t="shared" si="1"/>
        <v>-7</v>
      </c>
    </row>
    <row r="15" spans="1:8" ht="49.5" customHeight="1">
      <c r="A15" s="64">
        <v>11</v>
      </c>
      <c r="B15" s="65" t="s">
        <v>39</v>
      </c>
      <c r="C15" s="45">
        <v>65</v>
      </c>
      <c r="D15" s="45">
        <v>3</v>
      </c>
      <c r="E15" s="152">
        <v>72</v>
      </c>
      <c r="F15" s="152">
        <v>11</v>
      </c>
      <c r="G15" s="73">
        <f t="shared" si="0"/>
        <v>7</v>
      </c>
      <c r="H15" s="73">
        <f t="shared" si="1"/>
        <v>-8</v>
      </c>
    </row>
    <row r="16" spans="1:8" ht="50.25" customHeight="1">
      <c r="A16" s="64">
        <v>12</v>
      </c>
      <c r="B16" s="65" t="s">
        <v>26</v>
      </c>
      <c r="C16" s="19">
        <v>92</v>
      </c>
      <c r="D16" s="45">
        <v>9</v>
      </c>
      <c r="E16" s="153">
        <v>73</v>
      </c>
      <c r="F16" s="152">
        <v>12</v>
      </c>
      <c r="G16" s="73">
        <f t="shared" si="0"/>
        <v>-19</v>
      </c>
      <c r="H16" s="73">
        <f t="shared" si="1"/>
        <v>-3</v>
      </c>
    </row>
    <row r="17" spans="1:8" ht="50.25" customHeight="1">
      <c r="A17" s="160">
        <v>13</v>
      </c>
      <c r="B17" s="161" t="s">
        <v>23</v>
      </c>
      <c r="C17" s="33">
        <v>77</v>
      </c>
      <c r="D17" s="48">
        <v>6</v>
      </c>
      <c r="E17" s="155">
        <v>74</v>
      </c>
      <c r="F17" s="154">
        <v>13</v>
      </c>
      <c r="G17" s="73">
        <f t="shared" si="0"/>
        <v>-3</v>
      </c>
      <c r="H17" s="73">
        <f t="shared" si="1"/>
        <v>-7</v>
      </c>
    </row>
    <row r="18" spans="1:8" ht="50.25" customHeight="1">
      <c r="A18" s="64">
        <v>14</v>
      </c>
      <c r="B18" s="65" t="s">
        <v>32</v>
      </c>
      <c r="C18" s="19">
        <v>107</v>
      </c>
      <c r="D18" s="45">
        <v>14</v>
      </c>
      <c r="E18" s="153">
        <v>75</v>
      </c>
      <c r="F18" s="152">
        <v>14</v>
      </c>
      <c r="G18" s="73">
        <f t="shared" si="0"/>
        <v>-32</v>
      </c>
      <c r="H18" s="73">
        <f t="shared" si="1"/>
        <v>0</v>
      </c>
    </row>
    <row r="19" spans="1:8" ht="50.25" customHeight="1">
      <c r="A19" s="64">
        <v>15</v>
      </c>
      <c r="B19" s="65" t="s">
        <v>28</v>
      </c>
      <c r="C19" s="19">
        <v>80</v>
      </c>
      <c r="D19" s="45">
        <v>7</v>
      </c>
      <c r="E19" s="153">
        <v>78</v>
      </c>
      <c r="F19" s="152">
        <v>15</v>
      </c>
      <c r="G19" s="73">
        <f t="shared" si="0"/>
        <v>-2</v>
      </c>
      <c r="H19" s="73">
        <f t="shared" si="1"/>
        <v>-8</v>
      </c>
    </row>
    <row r="20" spans="1:8" ht="50.25" customHeight="1">
      <c r="A20" s="64">
        <v>16</v>
      </c>
      <c r="B20" s="65" t="s">
        <v>34</v>
      </c>
      <c r="C20" s="45">
        <v>106</v>
      </c>
      <c r="D20" s="45">
        <v>13</v>
      </c>
      <c r="E20" s="152">
        <v>85</v>
      </c>
      <c r="F20" s="152">
        <v>16</v>
      </c>
      <c r="G20" s="73">
        <f t="shared" si="0"/>
        <v>-21</v>
      </c>
      <c r="H20" s="73">
        <f t="shared" si="1"/>
        <v>-3</v>
      </c>
    </row>
    <row r="21" spans="1:8" ht="49.5" customHeight="1">
      <c r="A21" s="64">
        <v>17</v>
      </c>
      <c r="B21" s="65" t="s">
        <v>33</v>
      </c>
      <c r="C21" s="45">
        <v>88</v>
      </c>
      <c r="D21" s="45">
        <v>8</v>
      </c>
      <c r="E21" s="152">
        <v>85</v>
      </c>
      <c r="F21" s="152">
        <v>16</v>
      </c>
      <c r="G21" s="73">
        <f t="shared" si="0"/>
        <v>-3</v>
      </c>
      <c r="H21" s="73">
        <f t="shared" si="1"/>
        <v>-8</v>
      </c>
    </row>
    <row r="22" spans="7:8" ht="20.25">
      <c r="G22" s="73"/>
      <c r="H22" s="73"/>
    </row>
    <row r="23" spans="7:8" ht="20.25">
      <c r="G23" s="73"/>
      <c r="H23" s="73"/>
    </row>
    <row r="24" spans="7:8" ht="20.25">
      <c r="G24" s="73"/>
      <c r="H24" s="73"/>
    </row>
    <row r="25" spans="1:8" ht="50.25" customHeight="1">
      <c r="A25" s="35"/>
      <c r="B25" s="36"/>
      <c r="C25" s="33"/>
      <c r="D25" s="34"/>
      <c r="E25" s="155"/>
      <c r="F25" s="156"/>
      <c r="G25" s="73"/>
      <c r="H25" s="73"/>
    </row>
    <row r="26" spans="1:8" s="37" customFormat="1" ht="82.5" customHeight="1">
      <c r="A26" s="269" t="s">
        <v>40</v>
      </c>
      <c r="B26" s="270"/>
      <c r="C26" s="45">
        <f aca="true" t="shared" si="2" ref="C26:H26">SUM(C5:C25)</f>
        <v>1331</v>
      </c>
      <c r="D26" s="45">
        <f t="shared" si="2"/>
        <v>116</v>
      </c>
      <c r="E26" s="45">
        <f t="shared" si="2"/>
        <v>1046</v>
      </c>
      <c r="F26" s="45">
        <f t="shared" si="2"/>
        <v>152</v>
      </c>
      <c r="G26" s="45">
        <f t="shared" si="2"/>
        <v>-285</v>
      </c>
      <c r="H26" s="45">
        <f t="shared" si="2"/>
        <v>-36</v>
      </c>
    </row>
  </sheetData>
  <sheetProtection/>
  <mergeCells count="3">
    <mergeCell ref="A26:B26"/>
    <mergeCell ref="G3:H3"/>
    <mergeCell ref="A1:D1"/>
  </mergeCells>
  <printOptions/>
  <pageMargins left="0.5905511811023623" right="0.1968503937007874" top="0.22" bottom="0" header="0.68" footer="0.43"/>
  <pageSetup fitToHeight="3" fitToWidth="3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N22"/>
  <sheetViews>
    <sheetView view="pageBreakPreview" zoomScale="69" zoomScaleNormal="70" zoomScaleSheetLayoutView="69" zoomScalePageLayoutView="0" workbookViewId="0" topLeftCell="A1">
      <pane xSplit="2" ySplit="4" topLeftCell="E5" activePane="bottomRight" state="frozen"/>
      <selection pane="topLeft" activeCell="A2" sqref="A2:S2"/>
      <selection pane="topRight" activeCell="A2" sqref="A2:S2"/>
      <selection pane="bottomLeft" activeCell="A2" sqref="A2:S2"/>
      <selection pane="bottomRight" activeCell="F4" sqref="F4"/>
    </sheetView>
  </sheetViews>
  <sheetFormatPr defaultColWidth="9.125" defaultRowHeight="12.75"/>
  <cols>
    <col min="1" max="1" width="11.50390625" style="3" customWidth="1"/>
    <col min="2" max="2" width="36.50390625" style="3" customWidth="1"/>
    <col min="3" max="3" width="18.50390625" style="3" customWidth="1"/>
    <col min="4" max="4" width="18.50390625" style="80" customWidth="1"/>
    <col min="5" max="5" width="15.875" style="3" customWidth="1"/>
    <col min="6" max="7" width="12.875" style="93" customWidth="1"/>
    <col min="8" max="8" width="12.875" style="85" customWidth="1"/>
    <col min="9" max="9" width="14.625" style="3" customWidth="1"/>
    <col min="10" max="10" width="16.00390625" style="3" customWidth="1"/>
    <col min="11" max="11" width="14.625" style="4" customWidth="1"/>
    <col min="12" max="12" width="16.00390625" style="3" customWidth="1"/>
    <col min="13" max="13" width="14.625" style="3" customWidth="1"/>
    <col min="14" max="14" width="17.50390625" style="3" customWidth="1"/>
    <col min="15" max="16384" width="9.125" style="3" customWidth="1"/>
  </cols>
  <sheetData>
    <row r="1" spans="1:14" ht="24" customHeight="1">
      <c r="A1" s="277" t="s">
        <v>58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2" ht="29.25" customHeight="1">
      <c r="A2" s="2"/>
      <c r="B2" s="2"/>
      <c r="C2" s="7"/>
      <c r="D2" s="75"/>
      <c r="E2" s="7"/>
      <c r="F2" s="86"/>
      <c r="G2" s="86"/>
      <c r="H2" s="83"/>
      <c r="I2" s="7"/>
      <c r="J2" s="7"/>
      <c r="K2" s="7"/>
      <c r="L2" s="1"/>
    </row>
    <row r="3" spans="1:14" ht="126.75" customHeight="1">
      <c r="A3" s="44" t="s">
        <v>0</v>
      </c>
      <c r="B3" s="44" t="s">
        <v>1</v>
      </c>
      <c r="C3" s="44" t="s">
        <v>49</v>
      </c>
      <c r="D3" s="76" t="s">
        <v>59</v>
      </c>
      <c r="E3" s="11" t="s">
        <v>3</v>
      </c>
      <c r="F3" s="280" t="s">
        <v>105</v>
      </c>
      <c r="G3" s="281"/>
      <c r="H3" s="273" t="s">
        <v>76</v>
      </c>
      <c r="I3" s="271" t="s">
        <v>78</v>
      </c>
      <c r="J3" s="272"/>
      <c r="K3" s="271" t="s">
        <v>79</v>
      </c>
      <c r="L3" s="272"/>
      <c r="M3" s="271" t="s">
        <v>62</v>
      </c>
      <c r="N3" s="272"/>
    </row>
    <row r="4" spans="1:14" ht="87" customHeight="1">
      <c r="A4" s="44"/>
      <c r="B4" s="44"/>
      <c r="C4" s="43"/>
      <c r="D4" s="77"/>
      <c r="E4" s="44" t="s">
        <v>13</v>
      </c>
      <c r="F4" s="97" t="s">
        <v>66</v>
      </c>
      <c r="G4" s="97" t="s">
        <v>75</v>
      </c>
      <c r="H4" s="274"/>
      <c r="I4" s="44" t="s">
        <v>66</v>
      </c>
      <c r="J4" s="44" t="s">
        <v>67</v>
      </c>
      <c r="K4" s="10" t="s">
        <v>70</v>
      </c>
      <c r="L4" s="10" t="s">
        <v>71</v>
      </c>
      <c r="M4" s="14" t="s">
        <v>80</v>
      </c>
      <c r="N4" s="14" t="s">
        <v>72</v>
      </c>
    </row>
    <row r="5" spans="1:14" ht="49.5" customHeight="1">
      <c r="A5" s="64">
        <v>1</v>
      </c>
      <c r="B5" s="65" t="s">
        <v>38</v>
      </c>
      <c r="C5" s="45">
        <v>595</v>
      </c>
      <c r="D5" s="78">
        <v>691</v>
      </c>
      <c r="E5" s="19">
        <f aca="true" t="shared" si="0" ref="E5:E21">D5-C5</f>
        <v>96</v>
      </c>
      <c r="F5" s="88">
        <v>14</v>
      </c>
      <c r="G5" s="89">
        <v>5</v>
      </c>
      <c r="H5" s="84">
        <f aca="true" t="shared" si="1" ref="H5:H21">G5-F5</f>
        <v>-9</v>
      </c>
      <c r="I5" s="56">
        <f aca="true" t="shared" si="2" ref="I5:I21">F5/C5*1000</f>
        <v>23.52941176470588</v>
      </c>
      <c r="J5" s="56">
        <f aca="true" t="shared" si="3" ref="J5:J21">G5/D5*1000</f>
        <v>7.23589001447178</v>
      </c>
      <c r="K5" s="45">
        <v>15</v>
      </c>
      <c r="L5" s="45">
        <v>1</v>
      </c>
      <c r="M5" s="95">
        <f aca="true" t="shared" si="4" ref="M5:M21">J5-I5</f>
        <v>-16.2935217502341</v>
      </c>
      <c r="N5" s="73">
        <f aca="true" t="shared" si="5" ref="N5:N21">K5-L5</f>
        <v>14</v>
      </c>
    </row>
    <row r="6" spans="1:14" ht="49.5" customHeight="1">
      <c r="A6" s="50">
        <v>2</v>
      </c>
      <c r="B6" s="51" t="s">
        <v>24</v>
      </c>
      <c r="C6" s="45">
        <v>778</v>
      </c>
      <c r="D6" s="78">
        <v>764</v>
      </c>
      <c r="E6" s="19">
        <f t="shared" si="0"/>
        <v>-14</v>
      </c>
      <c r="F6" s="90">
        <v>22</v>
      </c>
      <c r="G6" s="89">
        <v>6</v>
      </c>
      <c r="H6" s="84">
        <f t="shared" si="1"/>
        <v>-16</v>
      </c>
      <c r="I6" s="56">
        <f t="shared" si="2"/>
        <v>28.27763496143959</v>
      </c>
      <c r="J6" s="56">
        <f t="shared" si="3"/>
        <v>7.853403141361256</v>
      </c>
      <c r="K6" s="45">
        <v>16</v>
      </c>
      <c r="L6" s="45">
        <v>2</v>
      </c>
      <c r="M6" s="95">
        <f t="shared" si="4"/>
        <v>-20.424231820078333</v>
      </c>
      <c r="N6" s="73">
        <f t="shared" si="5"/>
        <v>14</v>
      </c>
    </row>
    <row r="7" spans="1:14" ht="50.25" customHeight="1">
      <c r="A7" s="64">
        <v>3</v>
      </c>
      <c r="B7" s="65" t="s">
        <v>28</v>
      </c>
      <c r="C7" s="45">
        <v>839</v>
      </c>
      <c r="D7" s="78">
        <v>807</v>
      </c>
      <c r="E7" s="19">
        <f t="shared" si="0"/>
        <v>-32</v>
      </c>
      <c r="F7" s="88">
        <v>16</v>
      </c>
      <c r="G7" s="89">
        <v>7</v>
      </c>
      <c r="H7" s="84">
        <f t="shared" si="1"/>
        <v>-9</v>
      </c>
      <c r="I7" s="56">
        <f t="shared" si="2"/>
        <v>19.07032181168057</v>
      </c>
      <c r="J7" s="56">
        <f t="shared" si="3"/>
        <v>8.674101610904586</v>
      </c>
      <c r="K7" s="45">
        <v>11</v>
      </c>
      <c r="L7" s="45">
        <v>3</v>
      </c>
      <c r="M7" s="95">
        <f t="shared" si="4"/>
        <v>-10.396220200775986</v>
      </c>
      <c r="N7" s="73">
        <f t="shared" si="5"/>
        <v>8</v>
      </c>
    </row>
    <row r="8" spans="1:14" ht="50.25" customHeight="1">
      <c r="A8" s="50">
        <v>4</v>
      </c>
      <c r="B8" s="51" t="s">
        <v>27</v>
      </c>
      <c r="C8" s="45">
        <v>2342</v>
      </c>
      <c r="D8" s="78">
        <v>2243</v>
      </c>
      <c r="E8" s="19">
        <f t="shared" si="0"/>
        <v>-99</v>
      </c>
      <c r="F8" s="90">
        <v>26</v>
      </c>
      <c r="G8" s="89">
        <v>24</v>
      </c>
      <c r="H8" s="84">
        <f t="shared" si="1"/>
        <v>-2</v>
      </c>
      <c r="I8" s="56">
        <f t="shared" si="2"/>
        <v>11.101622544833475</v>
      </c>
      <c r="J8" s="56">
        <f t="shared" si="3"/>
        <v>10.69995541685243</v>
      </c>
      <c r="K8" s="45">
        <v>4</v>
      </c>
      <c r="L8" s="45">
        <v>4</v>
      </c>
      <c r="M8" s="95">
        <f t="shared" si="4"/>
        <v>-0.401667127981046</v>
      </c>
      <c r="N8" s="73">
        <f t="shared" si="5"/>
        <v>0</v>
      </c>
    </row>
    <row r="9" spans="1:14" ht="49.5" customHeight="1">
      <c r="A9" s="64">
        <v>5</v>
      </c>
      <c r="B9" s="65" t="s">
        <v>30</v>
      </c>
      <c r="C9" s="45">
        <v>502</v>
      </c>
      <c r="D9" s="78">
        <v>526</v>
      </c>
      <c r="E9" s="19">
        <f t="shared" si="0"/>
        <v>24</v>
      </c>
      <c r="F9" s="88">
        <v>6</v>
      </c>
      <c r="G9" s="89">
        <v>7</v>
      </c>
      <c r="H9" s="84">
        <f t="shared" si="1"/>
        <v>1</v>
      </c>
      <c r="I9" s="56">
        <f t="shared" si="2"/>
        <v>11.952191235059761</v>
      </c>
      <c r="J9" s="56">
        <f t="shared" si="3"/>
        <v>13.307984790874524</v>
      </c>
      <c r="K9" s="45">
        <v>5</v>
      </c>
      <c r="L9" s="45">
        <v>5</v>
      </c>
      <c r="M9" s="95">
        <f t="shared" si="4"/>
        <v>1.3557935558147634</v>
      </c>
      <c r="N9" s="73">
        <f t="shared" si="5"/>
        <v>0</v>
      </c>
    </row>
    <row r="10" spans="1:14" ht="50.25" customHeight="1">
      <c r="A10" s="50">
        <v>6</v>
      </c>
      <c r="B10" s="51" t="s">
        <v>25</v>
      </c>
      <c r="C10" s="45">
        <v>944</v>
      </c>
      <c r="D10" s="78">
        <v>879</v>
      </c>
      <c r="E10" s="19">
        <f t="shared" si="0"/>
        <v>-65</v>
      </c>
      <c r="F10" s="90">
        <v>13</v>
      </c>
      <c r="G10" s="89">
        <v>12</v>
      </c>
      <c r="H10" s="84">
        <f t="shared" si="1"/>
        <v>-1</v>
      </c>
      <c r="I10" s="56">
        <f t="shared" si="2"/>
        <v>13.771186440677965</v>
      </c>
      <c r="J10" s="56">
        <f t="shared" si="3"/>
        <v>13.651877133105803</v>
      </c>
      <c r="K10" s="45">
        <v>6</v>
      </c>
      <c r="L10" s="45">
        <v>6</v>
      </c>
      <c r="M10" s="95">
        <f t="shared" si="4"/>
        <v>-0.11930930757216274</v>
      </c>
      <c r="N10" s="73">
        <f t="shared" si="5"/>
        <v>0</v>
      </c>
    </row>
    <row r="11" spans="1:14" ht="50.25" customHeight="1">
      <c r="A11" s="64">
        <v>7</v>
      </c>
      <c r="B11" s="65" t="s">
        <v>32</v>
      </c>
      <c r="C11" s="45">
        <v>1002</v>
      </c>
      <c r="D11" s="78">
        <v>922</v>
      </c>
      <c r="E11" s="19">
        <f t="shared" si="0"/>
        <v>-80</v>
      </c>
      <c r="F11" s="88">
        <v>20</v>
      </c>
      <c r="G11" s="89">
        <v>13</v>
      </c>
      <c r="H11" s="84">
        <f t="shared" si="1"/>
        <v>-7</v>
      </c>
      <c r="I11" s="56">
        <f t="shared" si="2"/>
        <v>19.960079840319363</v>
      </c>
      <c r="J11" s="56">
        <f t="shared" si="3"/>
        <v>14.099783080260304</v>
      </c>
      <c r="K11" s="45">
        <v>12</v>
      </c>
      <c r="L11" s="45">
        <v>7</v>
      </c>
      <c r="M11" s="95">
        <f t="shared" si="4"/>
        <v>-5.860296760059059</v>
      </c>
      <c r="N11" s="73">
        <f t="shared" si="5"/>
        <v>5</v>
      </c>
    </row>
    <row r="12" spans="1:14" ht="50.25" customHeight="1">
      <c r="A12" s="50">
        <v>8</v>
      </c>
      <c r="B12" s="51" t="s">
        <v>31</v>
      </c>
      <c r="C12" s="45">
        <v>892</v>
      </c>
      <c r="D12" s="78">
        <v>820</v>
      </c>
      <c r="E12" s="19">
        <f t="shared" si="0"/>
        <v>-72</v>
      </c>
      <c r="F12" s="90">
        <v>15</v>
      </c>
      <c r="G12" s="89">
        <v>12</v>
      </c>
      <c r="H12" s="84">
        <f t="shared" si="1"/>
        <v>-3</v>
      </c>
      <c r="I12" s="56">
        <f t="shared" si="2"/>
        <v>16.816143497757846</v>
      </c>
      <c r="J12" s="56">
        <f t="shared" si="3"/>
        <v>14.634146341463415</v>
      </c>
      <c r="K12" s="45">
        <v>8</v>
      </c>
      <c r="L12" s="45">
        <v>8</v>
      </c>
      <c r="M12" s="95">
        <f t="shared" si="4"/>
        <v>-2.1819971562944307</v>
      </c>
      <c r="N12" s="73">
        <f t="shared" si="5"/>
        <v>0</v>
      </c>
    </row>
    <row r="13" spans="1:14" ht="49.5" customHeight="1">
      <c r="A13" s="64">
        <v>9</v>
      </c>
      <c r="B13" s="65" t="s">
        <v>33</v>
      </c>
      <c r="C13" s="45">
        <v>588</v>
      </c>
      <c r="D13" s="78">
        <v>596</v>
      </c>
      <c r="E13" s="19">
        <f t="shared" si="0"/>
        <v>8</v>
      </c>
      <c r="F13" s="88">
        <v>5</v>
      </c>
      <c r="G13" s="89">
        <v>9</v>
      </c>
      <c r="H13" s="84">
        <f t="shared" si="1"/>
        <v>4</v>
      </c>
      <c r="I13" s="56">
        <f t="shared" si="2"/>
        <v>8.503401360544219</v>
      </c>
      <c r="J13" s="56">
        <f t="shared" si="3"/>
        <v>15.100671140939598</v>
      </c>
      <c r="K13" s="45">
        <v>2</v>
      </c>
      <c r="L13" s="45">
        <v>9</v>
      </c>
      <c r="M13" s="95">
        <f t="shared" si="4"/>
        <v>6.597269780395379</v>
      </c>
      <c r="N13" s="73">
        <f t="shared" si="5"/>
        <v>-7</v>
      </c>
    </row>
    <row r="14" spans="1:14" ht="50.25" customHeight="1">
      <c r="A14" s="64">
        <v>10</v>
      </c>
      <c r="B14" s="65" t="s">
        <v>26</v>
      </c>
      <c r="C14" s="45">
        <v>633</v>
      </c>
      <c r="D14" s="78">
        <v>681</v>
      </c>
      <c r="E14" s="19">
        <f t="shared" si="0"/>
        <v>48</v>
      </c>
      <c r="F14" s="88">
        <v>12</v>
      </c>
      <c r="G14" s="89">
        <v>12</v>
      </c>
      <c r="H14" s="84">
        <f t="shared" si="1"/>
        <v>0</v>
      </c>
      <c r="I14" s="56">
        <f t="shared" si="2"/>
        <v>18.95734597156398</v>
      </c>
      <c r="J14" s="56">
        <f t="shared" si="3"/>
        <v>17.62114537444934</v>
      </c>
      <c r="K14" s="45">
        <v>10</v>
      </c>
      <c r="L14" s="45">
        <v>10</v>
      </c>
      <c r="M14" s="95">
        <f t="shared" si="4"/>
        <v>-1.3362005971146402</v>
      </c>
      <c r="N14" s="73">
        <f t="shared" si="5"/>
        <v>0</v>
      </c>
    </row>
    <row r="15" spans="1:14" ht="49.5" customHeight="1">
      <c r="A15" s="64">
        <v>11</v>
      </c>
      <c r="B15" s="65" t="s">
        <v>39</v>
      </c>
      <c r="C15" s="45">
        <v>907</v>
      </c>
      <c r="D15" s="78">
        <v>905</v>
      </c>
      <c r="E15" s="19">
        <f t="shared" si="0"/>
        <v>-2</v>
      </c>
      <c r="F15" s="88">
        <v>9</v>
      </c>
      <c r="G15" s="89">
        <v>16</v>
      </c>
      <c r="H15" s="84">
        <f t="shared" si="1"/>
        <v>7</v>
      </c>
      <c r="I15" s="56">
        <f t="shared" si="2"/>
        <v>9.922822491730981</v>
      </c>
      <c r="J15" s="56">
        <f t="shared" si="3"/>
        <v>17.679558011049725</v>
      </c>
      <c r="K15" s="45">
        <v>3</v>
      </c>
      <c r="L15" s="45">
        <v>11</v>
      </c>
      <c r="M15" s="95">
        <f t="shared" si="4"/>
        <v>7.7567355193187435</v>
      </c>
      <c r="N15" s="73">
        <f t="shared" si="5"/>
        <v>-8</v>
      </c>
    </row>
    <row r="16" spans="1:14" ht="50.25" customHeight="1">
      <c r="A16" s="50">
        <v>12</v>
      </c>
      <c r="B16" s="51" t="s">
        <v>23</v>
      </c>
      <c r="C16" s="45">
        <v>1112</v>
      </c>
      <c r="D16" s="78">
        <v>1225</v>
      </c>
      <c r="E16" s="19">
        <f t="shared" si="0"/>
        <v>113</v>
      </c>
      <c r="F16" s="90">
        <v>19</v>
      </c>
      <c r="G16" s="89">
        <v>23</v>
      </c>
      <c r="H16" s="84">
        <f t="shared" si="1"/>
        <v>4</v>
      </c>
      <c r="I16" s="56">
        <f t="shared" si="2"/>
        <v>17.0863309352518</v>
      </c>
      <c r="J16" s="56">
        <f t="shared" si="3"/>
        <v>18.775510204081634</v>
      </c>
      <c r="K16" s="45">
        <v>9</v>
      </c>
      <c r="L16" s="45">
        <v>12</v>
      </c>
      <c r="M16" s="95">
        <f t="shared" si="4"/>
        <v>1.6891792688298324</v>
      </c>
      <c r="N16" s="73">
        <f t="shared" si="5"/>
        <v>-3</v>
      </c>
    </row>
    <row r="17" spans="1:14" ht="50.25" customHeight="1">
      <c r="A17" s="160">
        <v>13</v>
      </c>
      <c r="B17" s="161" t="s">
        <v>35</v>
      </c>
      <c r="C17" s="48">
        <v>606</v>
      </c>
      <c r="D17" s="79">
        <v>789</v>
      </c>
      <c r="E17" s="19">
        <f t="shared" si="0"/>
        <v>183</v>
      </c>
      <c r="F17" s="91">
        <v>13</v>
      </c>
      <c r="G17" s="92">
        <v>15</v>
      </c>
      <c r="H17" s="84">
        <f t="shared" si="1"/>
        <v>2</v>
      </c>
      <c r="I17" s="56">
        <f t="shared" si="2"/>
        <v>21.45214521452145</v>
      </c>
      <c r="J17" s="56">
        <f t="shared" si="3"/>
        <v>19.011406844106464</v>
      </c>
      <c r="K17" s="45">
        <v>14</v>
      </c>
      <c r="L17" s="45">
        <v>13</v>
      </c>
      <c r="M17" s="95">
        <f t="shared" si="4"/>
        <v>-2.440738370414987</v>
      </c>
      <c r="N17" s="73">
        <f t="shared" si="5"/>
        <v>1</v>
      </c>
    </row>
    <row r="18" spans="1:14" ht="50.25" customHeight="1">
      <c r="A18" s="64">
        <v>14</v>
      </c>
      <c r="B18" s="65" t="s">
        <v>36</v>
      </c>
      <c r="C18" s="45">
        <v>1082</v>
      </c>
      <c r="D18" s="78">
        <v>979</v>
      </c>
      <c r="E18" s="19">
        <f t="shared" si="0"/>
        <v>-103</v>
      </c>
      <c r="F18" s="88">
        <v>8</v>
      </c>
      <c r="G18" s="89">
        <v>19</v>
      </c>
      <c r="H18" s="84">
        <f t="shared" si="1"/>
        <v>11</v>
      </c>
      <c r="I18" s="56">
        <f t="shared" si="2"/>
        <v>7.393715341959335</v>
      </c>
      <c r="J18" s="56">
        <f t="shared" si="3"/>
        <v>19.40755873340143</v>
      </c>
      <c r="K18" s="45">
        <v>1</v>
      </c>
      <c r="L18" s="45">
        <v>14</v>
      </c>
      <c r="M18" s="95">
        <f t="shared" si="4"/>
        <v>12.013843391442094</v>
      </c>
      <c r="N18" s="73">
        <f t="shared" si="5"/>
        <v>-13</v>
      </c>
    </row>
    <row r="19" spans="1:14" ht="50.25" customHeight="1">
      <c r="A19" s="64">
        <v>15</v>
      </c>
      <c r="B19" s="65" t="s">
        <v>34</v>
      </c>
      <c r="C19" s="45">
        <v>336</v>
      </c>
      <c r="D19" s="78">
        <v>360</v>
      </c>
      <c r="E19" s="19">
        <f t="shared" si="0"/>
        <v>24</v>
      </c>
      <c r="F19" s="88">
        <v>5</v>
      </c>
      <c r="G19" s="89">
        <v>7</v>
      </c>
      <c r="H19" s="84">
        <f t="shared" si="1"/>
        <v>2</v>
      </c>
      <c r="I19" s="56">
        <f t="shared" si="2"/>
        <v>14.88095238095238</v>
      </c>
      <c r="J19" s="56">
        <f t="shared" si="3"/>
        <v>19.444444444444446</v>
      </c>
      <c r="K19" s="45">
        <v>7</v>
      </c>
      <c r="L19" s="45">
        <v>15</v>
      </c>
      <c r="M19" s="95">
        <f t="shared" si="4"/>
        <v>4.563492063492067</v>
      </c>
      <c r="N19" s="73">
        <f t="shared" si="5"/>
        <v>-8</v>
      </c>
    </row>
    <row r="20" spans="1:14" ht="50.25" customHeight="1">
      <c r="A20" s="64">
        <v>16</v>
      </c>
      <c r="B20" s="65" t="s">
        <v>29</v>
      </c>
      <c r="C20" s="45">
        <v>563</v>
      </c>
      <c r="D20" s="78">
        <v>585</v>
      </c>
      <c r="E20" s="19">
        <f t="shared" si="0"/>
        <v>22</v>
      </c>
      <c r="F20" s="88">
        <v>12</v>
      </c>
      <c r="G20" s="89">
        <v>14</v>
      </c>
      <c r="H20" s="84">
        <f t="shared" si="1"/>
        <v>2</v>
      </c>
      <c r="I20" s="56">
        <f t="shared" si="2"/>
        <v>21.314387211367674</v>
      </c>
      <c r="J20" s="56">
        <f t="shared" si="3"/>
        <v>23.931623931623932</v>
      </c>
      <c r="K20" s="45">
        <v>13</v>
      </c>
      <c r="L20" s="45">
        <v>16</v>
      </c>
      <c r="M20" s="95">
        <f t="shared" si="4"/>
        <v>2.6172367202562583</v>
      </c>
      <c r="N20" s="73">
        <f t="shared" si="5"/>
        <v>-3</v>
      </c>
    </row>
    <row r="21" spans="1:14" ht="49.5" customHeight="1">
      <c r="A21" s="64">
        <v>17</v>
      </c>
      <c r="B21" s="65" t="s">
        <v>37</v>
      </c>
      <c r="C21" s="45">
        <v>485</v>
      </c>
      <c r="D21" s="78">
        <v>529</v>
      </c>
      <c r="E21" s="19">
        <f t="shared" si="0"/>
        <v>44</v>
      </c>
      <c r="F21" s="88">
        <v>18</v>
      </c>
      <c r="G21" s="89">
        <v>13</v>
      </c>
      <c r="H21" s="84">
        <f t="shared" si="1"/>
        <v>-5</v>
      </c>
      <c r="I21" s="56">
        <f t="shared" si="2"/>
        <v>37.11340206185567</v>
      </c>
      <c r="J21" s="56">
        <f t="shared" si="3"/>
        <v>24.574669187145556</v>
      </c>
      <c r="K21" s="45">
        <v>17</v>
      </c>
      <c r="L21" s="45">
        <v>17</v>
      </c>
      <c r="M21" s="95">
        <f t="shared" si="4"/>
        <v>-12.538732874710117</v>
      </c>
      <c r="N21" s="73">
        <f t="shared" si="5"/>
        <v>0</v>
      </c>
    </row>
    <row r="22" spans="1:14" s="37" customFormat="1" ht="82.5" customHeight="1">
      <c r="A22" s="269" t="s">
        <v>40</v>
      </c>
      <c r="B22" s="270"/>
      <c r="C22" s="45">
        <f aca="true" t="shared" si="6" ref="C22:J22">SUM(C5:C21)</f>
        <v>14206</v>
      </c>
      <c r="D22" s="45">
        <f t="shared" si="6"/>
        <v>14301</v>
      </c>
      <c r="E22" s="45">
        <f t="shared" si="6"/>
        <v>95</v>
      </c>
      <c r="F22" s="45">
        <f t="shared" si="6"/>
        <v>233</v>
      </c>
      <c r="G22" s="45">
        <f t="shared" si="6"/>
        <v>214</v>
      </c>
      <c r="H22" s="45">
        <f t="shared" si="6"/>
        <v>-19</v>
      </c>
      <c r="I22" s="45">
        <f t="shared" si="6"/>
        <v>301.1030950662219</v>
      </c>
      <c r="J22" s="45">
        <f t="shared" si="6"/>
        <v>265.70372940053625</v>
      </c>
      <c r="K22" s="45"/>
      <c r="L22" s="45"/>
      <c r="M22" s="45">
        <f>SUM(M5:M21)</f>
        <v>-35.399365665685714</v>
      </c>
      <c r="N22" s="45">
        <f>SUM(N5:N21)</f>
        <v>0</v>
      </c>
    </row>
  </sheetData>
  <sheetProtection/>
  <mergeCells count="7">
    <mergeCell ref="A22:B22"/>
    <mergeCell ref="M3:N3"/>
    <mergeCell ref="A1:N1"/>
    <mergeCell ref="F3:G3"/>
    <mergeCell ref="H3:H4"/>
    <mergeCell ref="I3:J3"/>
    <mergeCell ref="K3:L3"/>
  </mergeCells>
  <printOptions/>
  <pageMargins left="0.5905511811023623" right="0.1968503937007874" top="0.22" bottom="0" header="0.68" footer="0.43"/>
  <pageSetup fitToHeight="3" fitToWidth="3"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N22"/>
  <sheetViews>
    <sheetView view="pageBreakPreview" zoomScale="69" zoomScaleNormal="70" zoomScaleSheetLayoutView="69" zoomScalePageLayoutView="0" workbookViewId="0" topLeftCell="A1">
      <pane xSplit="2" ySplit="4" topLeftCell="D5" activePane="bottomRight" state="frozen"/>
      <selection pane="topLeft" activeCell="A2" sqref="A2:S2"/>
      <selection pane="topRight" activeCell="A2" sqref="A2:S2"/>
      <selection pane="bottomLeft" activeCell="A2" sqref="A2:S2"/>
      <selection pane="bottomRight" activeCell="E22" sqref="E22"/>
    </sheetView>
  </sheetViews>
  <sheetFormatPr defaultColWidth="9.125" defaultRowHeight="12.75"/>
  <cols>
    <col min="1" max="1" width="11.50390625" style="3" customWidth="1"/>
    <col min="2" max="2" width="36.50390625" style="3" customWidth="1"/>
    <col min="3" max="3" width="18.50390625" style="3" customWidth="1"/>
    <col min="4" max="4" width="18.50390625" style="113" customWidth="1"/>
    <col min="5" max="5" width="15.875" style="3" customWidth="1"/>
    <col min="6" max="6" width="14.625" style="3" customWidth="1"/>
    <col min="7" max="8" width="12.875" style="3" customWidth="1"/>
    <col min="9" max="9" width="14.625" style="3" customWidth="1"/>
    <col min="10" max="10" width="16.00390625" style="3" customWidth="1"/>
    <col min="11" max="11" width="14.625" style="4" customWidth="1"/>
    <col min="12" max="12" width="16.00390625" style="3" customWidth="1"/>
    <col min="13" max="13" width="14.625" style="3" customWidth="1"/>
    <col min="14" max="14" width="17.50390625" style="3" customWidth="1"/>
    <col min="15" max="16384" width="9.125" style="3" customWidth="1"/>
  </cols>
  <sheetData>
    <row r="1" spans="1:14" ht="24" customHeight="1">
      <c r="A1" s="277" t="s">
        <v>58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2" ht="29.25" customHeight="1">
      <c r="A2" s="2"/>
      <c r="B2" s="2"/>
      <c r="C2" s="7"/>
      <c r="D2" s="110"/>
      <c r="E2" s="7"/>
      <c r="F2" s="7"/>
      <c r="G2" s="7"/>
      <c r="H2" s="7"/>
      <c r="I2" s="7"/>
      <c r="J2" s="7"/>
      <c r="K2" s="7"/>
      <c r="L2" s="1"/>
    </row>
    <row r="3" spans="1:14" ht="126.75" customHeight="1">
      <c r="A3" s="44" t="s">
        <v>0</v>
      </c>
      <c r="B3" s="44" t="s">
        <v>1</v>
      </c>
      <c r="C3" s="44" t="s">
        <v>49</v>
      </c>
      <c r="D3" s="111" t="s">
        <v>59</v>
      </c>
      <c r="E3" s="11" t="s">
        <v>3</v>
      </c>
      <c r="F3" s="271" t="s">
        <v>77</v>
      </c>
      <c r="G3" s="272"/>
      <c r="H3" s="273" t="s">
        <v>69</v>
      </c>
      <c r="I3" s="271" t="s">
        <v>68</v>
      </c>
      <c r="J3" s="272"/>
      <c r="K3" s="271" t="s">
        <v>2</v>
      </c>
      <c r="L3" s="272"/>
      <c r="M3" s="271" t="s">
        <v>62</v>
      </c>
      <c r="N3" s="272"/>
    </row>
    <row r="4" spans="1:14" ht="87" customHeight="1">
      <c r="A4" s="44"/>
      <c r="B4" s="44"/>
      <c r="C4" s="43"/>
      <c r="D4" s="112"/>
      <c r="E4" s="44" t="s">
        <v>13</v>
      </c>
      <c r="F4" s="44" t="s">
        <v>66</v>
      </c>
      <c r="G4" s="44" t="s">
        <v>67</v>
      </c>
      <c r="H4" s="274"/>
      <c r="I4" s="44" t="s">
        <v>66</v>
      </c>
      <c r="J4" s="44" t="s">
        <v>67</v>
      </c>
      <c r="K4" s="10" t="s">
        <v>70</v>
      </c>
      <c r="L4" s="10" t="s">
        <v>71</v>
      </c>
      <c r="M4" s="14" t="s">
        <v>73</v>
      </c>
      <c r="N4" s="14" t="s">
        <v>72</v>
      </c>
    </row>
    <row r="5" spans="1:14" ht="49.5" customHeight="1">
      <c r="A5" s="64">
        <v>1</v>
      </c>
      <c r="B5" s="65" t="s">
        <v>39</v>
      </c>
      <c r="C5" s="45">
        <v>907</v>
      </c>
      <c r="D5" s="89">
        <v>905</v>
      </c>
      <c r="E5" s="19">
        <f aca="true" t="shared" si="0" ref="E5:E21">D5-C5</f>
        <v>-2</v>
      </c>
      <c r="F5" s="19">
        <v>8</v>
      </c>
      <c r="G5" s="78">
        <v>17</v>
      </c>
      <c r="H5" s="78">
        <f aca="true" t="shared" si="1" ref="H5:H21">G5-F5</f>
        <v>9</v>
      </c>
      <c r="I5" s="56">
        <f aca="true" t="shared" si="2" ref="I5:I21">F5/C5*1000</f>
        <v>8.820286659316428</v>
      </c>
      <c r="J5" s="56">
        <f aca="true" t="shared" si="3" ref="J5:J21">G5/D5*1000</f>
        <v>18.784530386740332</v>
      </c>
      <c r="K5" s="45">
        <v>8</v>
      </c>
      <c r="L5" s="45">
        <v>1</v>
      </c>
      <c r="M5" s="95">
        <f aca="true" t="shared" si="4" ref="M5:M21">J5-I5</f>
        <v>9.964243727423904</v>
      </c>
      <c r="N5" s="73">
        <f aca="true" t="shared" si="5" ref="N5:N21">K5-L5</f>
        <v>7</v>
      </c>
    </row>
    <row r="6" spans="1:14" ht="49.5" customHeight="1">
      <c r="A6" s="64">
        <v>2</v>
      </c>
      <c r="B6" s="65" t="s">
        <v>30</v>
      </c>
      <c r="C6" s="45">
        <v>502</v>
      </c>
      <c r="D6" s="89">
        <v>526</v>
      </c>
      <c r="E6" s="19">
        <f t="shared" si="0"/>
        <v>24</v>
      </c>
      <c r="F6" s="19">
        <v>4</v>
      </c>
      <c r="G6" s="78">
        <v>9</v>
      </c>
      <c r="H6" s="78">
        <f t="shared" si="1"/>
        <v>5</v>
      </c>
      <c r="I6" s="56">
        <f t="shared" si="2"/>
        <v>7.968127490039841</v>
      </c>
      <c r="J6" s="56">
        <f t="shared" si="3"/>
        <v>17.11026615969582</v>
      </c>
      <c r="K6" s="45">
        <v>10</v>
      </c>
      <c r="L6" s="45">
        <v>2</v>
      </c>
      <c r="M6" s="95">
        <f t="shared" si="4"/>
        <v>9.142138669655978</v>
      </c>
      <c r="N6" s="73">
        <f t="shared" si="5"/>
        <v>8</v>
      </c>
    </row>
    <row r="7" spans="1:14" ht="50.25" customHeight="1">
      <c r="A7" s="64">
        <v>3</v>
      </c>
      <c r="B7" s="65" t="s">
        <v>33</v>
      </c>
      <c r="C7" s="45">
        <v>588</v>
      </c>
      <c r="D7" s="89">
        <v>596</v>
      </c>
      <c r="E7" s="19">
        <f t="shared" si="0"/>
        <v>8</v>
      </c>
      <c r="F7" s="19">
        <v>3</v>
      </c>
      <c r="G7" s="78">
        <v>8</v>
      </c>
      <c r="H7" s="78">
        <f t="shared" si="1"/>
        <v>5</v>
      </c>
      <c r="I7" s="56">
        <f t="shared" si="2"/>
        <v>5.1020408163265305</v>
      </c>
      <c r="J7" s="56">
        <f t="shared" si="3"/>
        <v>13.422818791946309</v>
      </c>
      <c r="K7" s="45">
        <v>16</v>
      </c>
      <c r="L7" s="45">
        <v>3</v>
      </c>
      <c r="M7" s="95">
        <f t="shared" si="4"/>
        <v>8.320777975619778</v>
      </c>
      <c r="N7" s="73">
        <f t="shared" si="5"/>
        <v>13</v>
      </c>
    </row>
    <row r="8" spans="1:14" ht="50.25" customHeight="1">
      <c r="A8" s="64">
        <v>4</v>
      </c>
      <c r="B8" s="65" t="s">
        <v>32</v>
      </c>
      <c r="C8" s="45">
        <v>1002</v>
      </c>
      <c r="D8" s="89">
        <v>922</v>
      </c>
      <c r="E8" s="19">
        <f t="shared" si="0"/>
        <v>-80</v>
      </c>
      <c r="F8" s="19">
        <v>10</v>
      </c>
      <c r="G8" s="78">
        <v>11</v>
      </c>
      <c r="H8" s="78">
        <f t="shared" si="1"/>
        <v>1</v>
      </c>
      <c r="I8" s="56">
        <f t="shared" si="2"/>
        <v>9.980039920159681</v>
      </c>
      <c r="J8" s="56">
        <f t="shared" si="3"/>
        <v>11.93058568329718</v>
      </c>
      <c r="K8" s="45">
        <v>5</v>
      </c>
      <c r="L8" s="45">
        <v>4</v>
      </c>
      <c r="M8" s="95">
        <f t="shared" si="4"/>
        <v>1.950545763137498</v>
      </c>
      <c r="N8" s="73">
        <f t="shared" si="5"/>
        <v>1</v>
      </c>
    </row>
    <row r="9" spans="1:14" ht="49.5" customHeight="1">
      <c r="A9" s="50">
        <v>5</v>
      </c>
      <c r="B9" s="51" t="s">
        <v>27</v>
      </c>
      <c r="C9" s="45">
        <v>2342</v>
      </c>
      <c r="D9" s="89">
        <v>2243</v>
      </c>
      <c r="E9" s="19">
        <f t="shared" si="0"/>
        <v>-99</v>
      </c>
      <c r="F9" s="45">
        <v>27</v>
      </c>
      <c r="G9" s="78">
        <v>25</v>
      </c>
      <c r="H9" s="78">
        <f t="shared" si="1"/>
        <v>-2</v>
      </c>
      <c r="I9" s="56">
        <f t="shared" si="2"/>
        <v>11.52860802732707</v>
      </c>
      <c r="J9" s="56">
        <f t="shared" si="3"/>
        <v>11.145786892554614</v>
      </c>
      <c r="K9" s="45">
        <v>3</v>
      </c>
      <c r="L9" s="45">
        <v>5</v>
      </c>
      <c r="M9" s="95">
        <f t="shared" si="4"/>
        <v>-0.38282113477245616</v>
      </c>
      <c r="N9" s="73">
        <f t="shared" si="5"/>
        <v>-2</v>
      </c>
    </row>
    <row r="10" spans="1:14" ht="50.25" customHeight="1">
      <c r="A10" s="50">
        <v>6</v>
      </c>
      <c r="B10" s="51" t="s">
        <v>24</v>
      </c>
      <c r="C10" s="45">
        <v>778</v>
      </c>
      <c r="D10" s="89">
        <v>764</v>
      </c>
      <c r="E10" s="19">
        <f t="shared" si="0"/>
        <v>-14</v>
      </c>
      <c r="F10" s="45">
        <v>5</v>
      </c>
      <c r="G10" s="78">
        <v>7</v>
      </c>
      <c r="H10" s="78">
        <f t="shared" si="1"/>
        <v>2</v>
      </c>
      <c r="I10" s="56">
        <f t="shared" si="2"/>
        <v>6.426735218508997</v>
      </c>
      <c r="J10" s="56">
        <f t="shared" si="3"/>
        <v>9.162303664921465</v>
      </c>
      <c r="K10" s="45">
        <v>12</v>
      </c>
      <c r="L10" s="45">
        <v>6</v>
      </c>
      <c r="M10" s="95">
        <f t="shared" si="4"/>
        <v>2.7355684464124677</v>
      </c>
      <c r="N10" s="73">
        <f t="shared" si="5"/>
        <v>6</v>
      </c>
    </row>
    <row r="11" spans="1:14" ht="50.25" customHeight="1">
      <c r="A11" s="64">
        <v>7</v>
      </c>
      <c r="B11" s="65" t="s">
        <v>26</v>
      </c>
      <c r="C11" s="45">
        <v>633</v>
      </c>
      <c r="D11" s="89">
        <v>681</v>
      </c>
      <c r="E11" s="19">
        <f t="shared" si="0"/>
        <v>48</v>
      </c>
      <c r="F11" s="19">
        <v>6</v>
      </c>
      <c r="G11" s="78">
        <v>6</v>
      </c>
      <c r="H11" s="78">
        <f t="shared" si="1"/>
        <v>0</v>
      </c>
      <c r="I11" s="56">
        <f t="shared" si="2"/>
        <v>9.47867298578199</v>
      </c>
      <c r="J11" s="56">
        <f t="shared" si="3"/>
        <v>8.81057268722467</v>
      </c>
      <c r="K11" s="45">
        <v>6</v>
      </c>
      <c r="L11" s="45">
        <v>7</v>
      </c>
      <c r="M11" s="95">
        <f t="shared" si="4"/>
        <v>-0.6681002985573201</v>
      </c>
      <c r="N11" s="73">
        <f t="shared" si="5"/>
        <v>-1</v>
      </c>
    </row>
    <row r="12" spans="1:14" ht="50.25" customHeight="1">
      <c r="A12" s="64">
        <v>8</v>
      </c>
      <c r="B12" s="65" t="s">
        <v>38</v>
      </c>
      <c r="C12" s="45">
        <v>595</v>
      </c>
      <c r="D12" s="89">
        <v>691</v>
      </c>
      <c r="E12" s="19">
        <f t="shared" si="0"/>
        <v>96</v>
      </c>
      <c r="F12" s="19">
        <v>4</v>
      </c>
      <c r="G12" s="78">
        <v>6</v>
      </c>
      <c r="H12" s="78">
        <f t="shared" si="1"/>
        <v>2</v>
      </c>
      <c r="I12" s="56">
        <f t="shared" si="2"/>
        <v>6.722689075630252</v>
      </c>
      <c r="J12" s="56">
        <f t="shared" si="3"/>
        <v>8.683068017366137</v>
      </c>
      <c r="K12" s="45">
        <v>11</v>
      </c>
      <c r="L12" s="45">
        <v>8</v>
      </c>
      <c r="M12" s="95">
        <f t="shared" si="4"/>
        <v>1.9603789417358852</v>
      </c>
      <c r="N12" s="73">
        <f t="shared" si="5"/>
        <v>3</v>
      </c>
    </row>
    <row r="13" spans="1:14" ht="49.5" customHeight="1">
      <c r="A13" s="64">
        <v>9</v>
      </c>
      <c r="B13" s="65" t="s">
        <v>29</v>
      </c>
      <c r="C13" s="45">
        <v>563</v>
      </c>
      <c r="D13" s="89">
        <v>585</v>
      </c>
      <c r="E13" s="19">
        <f t="shared" si="0"/>
        <v>22</v>
      </c>
      <c r="F13" s="19">
        <v>7</v>
      </c>
      <c r="G13" s="78">
        <v>5</v>
      </c>
      <c r="H13" s="78">
        <f t="shared" si="1"/>
        <v>-2</v>
      </c>
      <c r="I13" s="56">
        <f t="shared" si="2"/>
        <v>12.433392539964476</v>
      </c>
      <c r="J13" s="56">
        <f t="shared" si="3"/>
        <v>8.547008547008549</v>
      </c>
      <c r="K13" s="45">
        <v>1</v>
      </c>
      <c r="L13" s="45">
        <v>9</v>
      </c>
      <c r="M13" s="95">
        <f t="shared" si="4"/>
        <v>-3.8863839929559276</v>
      </c>
      <c r="N13" s="73">
        <f t="shared" si="5"/>
        <v>-8</v>
      </c>
    </row>
    <row r="14" spans="1:14" ht="50.25" customHeight="1">
      <c r="A14" s="50">
        <v>10</v>
      </c>
      <c r="B14" s="51" t="s">
        <v>31</v>
      </c>
      <c r="C14" s="45">
        <v>892</v>
      </c>
      <c r="D14" s="89">
        <v>820</v>
      </c>
      <c r="E14" s="19">
        <f t="shared" si="0"/>
        <v>-72</v>
      </c>
      <c r="F14" s="45">
        <v>8</v>
      </c>
      <c r="G14" s="78">
        <v>7</v>
      </c>
      <c r="H14" s="78">
        <f t="shared" si="1"/>
        <v>-1</v>
      </c>
      <c r="I14" s="56">
        <f t="shared" si="2"/>
        <v>8.968609865470851</v>
      </c>
      <c r="J14" s="56">
        <f t="shared" si="3"/>
        <v>8.536585365853659</v>
      </c>
      <c r="K14" s="45">
        <v>7</v>
      </c>
      <c r="L14" s="45">
        <v>9</v>
      </c>
      <c r="M14" s="95">
        <f t="shared" si="4"/>
        <v>-0.43202449961719225</v>
      </c>
      <c r="N14" s="73">
        <f t="shared" si="5"/>
        <v>-2</v>
      </c>
    </row>
    <row r="15" spans="1:14" ht="49.5" customHeight="1">
      <c r="A15" s="64">
        <v>11</v>
      </c>
      <c r="B15" s="65" t="s">
        <v>34</v>
      </c>
      <c r="C15" s="45">
        <v>336</v>
      </c>
      <c r="D15" s="89">
        <v>360</v>
      </c>
      <c r="E15" s="19">
        <f t="shared" si="0"/>
        <v>24</v>
      </c>
      <c r="F15" s="19">
        <v>4</v>
      </c>
      <c r="G15" s="78">
        <v>3</v>
      </c>
      <c r="H15" s="78">
        <f t="shared" si="1"/>
        <v>-1</v>
      </c>
      <c r="I15" s="56">
        <f t="shared" si="2"/>
        <v>11.904761904761903</v>
      </c>
      <c r="J15" s="56">
        <f t="shared" si="3"/>
        <v>8.333333333333334</v>
      </c>
      <c r="K15" s="45">
        <v>2</v>
      </c>
      <c r="L15" s="45">
        <v>10</v>
      </c>
      <c r="M15" s="95">
        <f t="shared" si="4"/>
        <v>-3.5714285714285694</v>
      </c>
      <c r="N15" s="73">
        <f t="shared" si="5"/>
        <v>-8</v>
      </c>
    </row>
    <row r="16" spans="1:14" ht="50.25" customHeight="1">
      <c r="A16" s="50">
        <v>12</v>
      </c>
      <c r="B16" s="51" t="s">
        <v>25</v>
      </c>
      <c r="C16" s="45">
        <v>944</v>
      </c>
      <c r="D16" s="89">
        <v>879</v>
      </c>
      <c r="E16" s="19">
        <f t="shared" si="0"/>
        <v>-65</v>
      </c>
      <c r="F16" s="45">
        <v>10</v>
      </c>
      <c r="G16" s="78">
        <v>7</v>
      </c>
      <c r="H16" s="78">
        <f t="shared" si="1"/>
        <v>-3</v>
      </c>
      <c r="I16" s="56">
        <f t="shared" si="2"/>
        <v>10.59322033898305</v>
      </c>
      <c r="J16" s="56">
        <f t="shared" si="3"/>
        <v>7.963594994311717</v>
      </c>
      <c r="K16" s="45">
        <v>4</v>
      </c>
      <c r="L16" s="45">
        <v>11</v>
      </c>
      <c r="M16" s="95">
        <f t="shared" si="4"/>
        <v>-2.629625344671333</v>
      </c>
      <c r="N16" s="73">
        <f t="shared" si="5"/>
        <v>-7</v>
      </c>
    </row>
    <row r="17" spans="1:14" ht="50.25" customHeight="1">
      <c r="A17" s="81">
        <v>13</v>
      </c>
      <c r="B17" s="82" t="s">
        <v>28</v>
      </c>
      <c r="C17" s="48">
        <v>839</v>
      </c>
      <c r="D17" s="92">
        <v>807</v>
      </c>
      <c r="E17" s="19">
        <f t="shared" si="0"/>
        <v>-32</v>
      </c>
      <c r="F17" s="33">
        <v>1</v>
      </c>
      <c r="G17" s="79">
        <v>5</v>
      </c>
      <c r="H17" s="78">
        <f t="shared" si="1"/>
        <v>4</v>
      </c>
      <c r="I17" s="56">
        <f t="shared" si="2"/>
        <v>1.1918951132300357</v>
      </c>
      <c r="J17" s="56">
        <f t="shared" si="3"/>
        <v>6.195786864931847</v>
      </c>
      <c r="K17" s="45">
        <v>17</v>
      </c>
      <c r="L17" s="45">
        <v>12</v>
      </c>
      <c r="M17" s="95">
        <f t="shared" si="4"/>
        <v>5.003891751701811</v>
      </c>
      <c r="N17" s="73">
        <f t="shared" si="5"/>
        <v>5</v>
      </c>
    </row>
    <row r="18" spans="1:14" ht="50.25" customHeight="1">
      <c r="A18" s="64">
        <v>14</v>
      </c>
      <c r="B18" s="65" t="s">
        <v>36</v>
      </c>
      <c r="C18" s="45">
        <v>1082</v>
      </c>
      <c r="D18" s="89">
        <v>979</v>
      </c>
      <c r="E18" s="19">
        <f t="shared" si="0"/>
        <v>-103</v>
      </c>
      <c r="F18" s="19">
        <v>6</v>
      </c>
      <c r="G18" s="78">
        <v>6</v>
      </c>
      <c r="H18" s="78">
        <f t="shared" si="1"/>
        <v>0</v>
      </c>
      <c r="I18" s="56">
        <f t="shared" si="2"/>
        <v>5.545286506469501</v>
      </c>
      <c r="J18" s="56">
        <f t="shared" si="3"/>
        <v>6.1287027579162405</v>
      </c>
      <c r="K18" s="45">
        <v>14</v>
      </c>
      <c r="L18" s="45">
        <v>13</v>
      </c>
      <c r="M18" s="95">
        <f t="shared" si="4"/>
        <v>0.5834162514467396</v>
      </c>
      <c r="N18" s="73">
        <f t="shared" si="5"/>
        <v>1</v>
      </c>
    </row>
    <row r="19" spans="1:14" ht="50.25" customHeight="1">
      <c r="A19" s="64">
        <v>15</v>
      </c>
      <c r="B19" s="65" t="s">
        <v>37</v>
      </c>
      <c r="C19" s="45">
        <v>485</v>
      </c>
      <c r="D19" s="89">
        <v>529</v>
      </c>
      <c r="E19" s="19">
        <f t="shared" si="0"/>
        <v>44</v>
      </c>
      <c r="F19" s="19">
        <v>3</v>
      </c>
      <c r="G19" s="78">
        <v>3</v>
      </c>
      <c r="H19" s="78">
        <f t="shared" si="1"/>
        <v>0</v>
      </c>
      <c r="I19" s="56">
        <f t="shared" si="2"/>
        <v>6.185567010309278</v>
      </c>
      <c r="J19" s="56">
        <f t="shared" si="3"/>
        <v>5.671077504725898</v>
      </c>
      <c r="K19" s="45">
        <v>13</v>
      </c>
      <c r="L19" s="45">
        <v>14</v>
      </c>
      <c r="M19" s="95">
        <f t="shared" si="4"/>
        <v>-0.5144895055833798</v>
      </c>
      <c r="N19" s="73">
        <f t="shared" si="5"/>
        <v>-1</v>
      </c>
    </row>
    <row r="20" spans="1:14" ht="50.25" customHeight="1">
      <c r="A20" s="50">
        <v>16</v>
      </c>
      <c r="B20" s="51" t="s">
        <v>23</v>
      </c>
      <c r="C20" s="45">
        <v>1112</v>
      </c>
      <c r="D20" s="89">
        <v>1225</v>
      </c>
      <c r="E20" s="19">
        <f t="shared" si="0"/>
        <v>113</v>
      </c>
      <c r="F20" s="45">
        <v>6</v>
      </c>
      <c r="G20" s="78">
        <v>5</v>
      </c>
      <c r="H20" s="78">
        <f t="shared" si="1"/>
        <v>-1</v>
      </c>
      <c r="I20" s="56">
        <f t="shared" si="2"/>
        <v>5.39568345323741</v>
      </c>
      <c r="J20" s="56">
        <f t="shared" si="3"/>
        <v>4.081632653061225</v>
      </c>
      <c r="K20" s="45">
        <v>15</v>
      </c>
      <c r="L20" s="45">
        <v>15</v>
      </c>
      <c r="M20" s="95">
        <f t="shared" si="4"/>
        <v>-1.3140508001761857</v>
      </c>
      <c r="N20" s="73">
        <f t="shared" si="5"/>
        <v>0</v>
      </c>
    </row>
    <row r="21" spans="1:14" ht="49.5" customHeight="1">
      <c r="A21" s="50">
        <v>17</v>
      </c>
      <c r="B21" s="51" t="s">
        <v>35</v>
      </c>
      <c r="C21" s="45">
        <v>606</v>
      </c>
      <c r="D21" s="89">
        <v>789</v>
      </c>
      <c r="E21" s="19">
        <f t="shared" si="0"/>
        <v>183</v>
      </c>
      <c r="F21" s="45">
        <v>5</v>
      </c>
      <c r="G21" s="78">
        <v>1</v>
      </c>
      <c r="H21" s="78">
        <f t="shared" si="1"/>
        <v>-4</v>
      </c>
      <c r="I21" s="56">
        <f t="shared" si="2"/>
        <v>8.25082508250825</v>
      </c>
      <c r="J21" s="56">
        <f t="shared" si="3"/>
        <v>1.2674271229404308</v>
      </c>
      <c r="K21" s="45">
        <v>9</v>
      </c>
      <c r="L21" s="45">
        <v>16</v>
      </c>
      <c r="M21" s="95">
        <f t="shared" si="4"/>
        <v>-6.983397959567819</v>
      </c>
      <c r="N21" s="73">
        <f t="shared" si="5"/>
        <v>-7</v>
      </c>
    </row>
    <row r="22" spans="1:14" s="37" customFormat="1" ht="82.5" customHeight="1">
      <c r="A22" s="269" t="s">
        <v>40</v>
      </c>
      <c r="B22" s="270"/>
      <c r="C22" s="45">
        <f aca="true" t="shared" si="6" ref="C22:N22">SUM(C5:C21)</f>
        <v>14206</v>
      </c>
      <c r="D22" s="90">
        <f t="shared" si="6"/>
        <v>14301</v>
      </c>
      <c r="E22" s="45">
        <f t="shared" si="6"/>
        <v>95</v>
      </c>
      <c r="F22" s="45">
        <f t="shared" si="6"/>
        <v>117</v>
      </c>
      <c r="G22" s="45">
        <f t="shared" si="6"/>
        <v>131</v>
      </c>
      <c r="H22" s="45">
        <f t="shared" si="6"/>
        <v>14</v>
      </c>
      <c r="I22" s="45">
        <f t="shared" si="6"/>
        <v>136.49644200802553</v>
      </c>
      <c r="J22" s="45">
        <f t="shared" si="6"/>
        <v>155.77508142782943</v>
      </c>
      <c r="K22" s="45">
        <f t="shared" si="6"/>
        <v>153</v>
      </c>
      <c r="L22" s="45">
        <f t="shared" si="6"/>
        <v>145</v>
      </c>
      <c r="M22" s="45">
        <f t="shared" si="6"/>
        <v>19.27863941980388</v>
      </c>
      <c r="N22" s="45">
        <f t="shared" si="6"/>
        <v>8</v>
      </c>
    </row>
  </sheetData>
  <sheetProtection/>
  <mergeCells count="7">
    <mergeCell ref="A22:B22"/>
    <mergeCell ref="A1:N1"/>
    <mergeCell ref="F3:G3"/>
    <mergeCell ref="H3:H4"/>
    <mergeCell ref="I3:J3"/>
    <mergeCell ref="K3:L3"/>
    <mergeCell ref="M3:N3"/>
  </mergeCells>
  <printOptions/>
  <pageMargins left="0.5905511811023623" right="0.1968503937007874" top="0.22" bottom="0" header="0.68" footer="0.43"/>
  <pageSetup fitToHeight="3" fitToWidth="3" horizontalDpi="300" verticalDpi="3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DE27"/>
  <sheetViews>
    <sheetView view="pageBreakPreview" zoomScale="69" zoomScaleNormal="70" zoomScaleSheetLayoutView="69" zoomScalePageLayoutView="0" workbookViewId="0" topLeftCell="A1">
      <pane xSplit="2" ySplit="4" topLeftCell="CL5" activePane="bottomRight" state="frozen"/>
      <selection pane="topLeft" activeCell="A2" sqref="A2:S2"/>
      <selection pane="topRight" activeCell="A2" sqref="A2:S2"/>
      <selection pane="bottomLeft" activeCell="A2" sqref="A2:S2"/>
      <selection pane="bottomRight" activeCell="CZ6" sqref="CZ6"/>
    </sheetView>
  </sheetViews>
  <sheetFormatPr defaultColWidth="9.125" defaultRowHeight="12.75"/>
  <cols>
    <col min="1" max="1" width="11.50390625" style="3" customWidth="1"/>
    <col min="2" max="2" width="36.50390625" style="3" customWidth="1"/>
    <col min="3" max="3" width="18.50390625" style="3" customWidth="1"/>
    <col min="4" max="4" width="18.50390625" style="80" customWidth="1"/>
    <col min="5" max="5" width="15.875" style="3" customWidth="1"/>
    <col min="6" max="6" width="14.625" style="3" customWidth="1"/>
    <col min="7" max="8" width="12.875" style="3" customWidth="1"/>
    <col min="9" max="9" width="14.625" style="3" customWidth="1"/>
    <col min="10" max="10" width="16.00390625" style="3" customWidth="1"/>
    <col min="11" max="11" width="14.625" style="4" customWidth="1"/>
    <col min="12" max="12" width="16.00390625" style="3" customWidth="1"/>
    <col min="13" max="13" width="14.625" style="3" customWidth="1"/>
    <col min="14" max="14" width="17.50390625" style="3" customWidth="1"/>
    <col min="15" max="16" width="12.875" style="93" customWidth="1"/>
    <col min="17" max="17" width="12.875" style="85" customWidth="1"/>
    <col min="18" max="18" width="14.625" style="3" customWidth="1"/>
    <col min="19" max="19" width="16.00390625" style="3" customWidth="1"/>
    <col min="20" max="20" width="14.625" style="4" customWidth="1"/>
    <col min="21" max="21" width="16.00390625" style="3" customWidth="1"/>
    <col min="22" max="22" width="14.625" style="3" customWidth="1"/>
    <col min="23" max="23" width="17.50390625" style="3" customWidth="1"/>
    <col min="24" max="24" width="15.875" style="3" customWidth="1"/>
    <col min="25" max="25" width="13.50390625" style="4" customWidth="1"/>
    <col min="26" max="26" width="15.875" style="139" customWidth="1"/>
    <col min="27" max="27" width="13.50390625" style="144" customWidth="1"/>
    <col min="28" max="28" width="14.00390625" style="3" customWidth="1"/>
    <col min="29" max="29" width="12.00390625" style="3" customWidth="1"/>
    <col min="30" max="30" width="15.875" style="3" customWidth="1"/>
    <col min="31" max="31" width="15.50390625" style="3" customWidth="1"/>
    <col min="32" max="32" width="15.50390625" style="4" customWidth="1"/>
    <col min="33" max="33" width="15.875" style="139" customWidth="1"/>
    <col min="34" max="34" width="15.50390625" style="139" customWidth="1"/>
    <col min="35" max="35" width="19.50390625" style="144" customWidth="1"/>
    <col min="36" max="36" width="16.50390625" style="3" customWidth="1"/>
    <col min="37" max="37" width="12.00390625" style="3" customWidth="1"/>
    <col min="38" max="38" width="20.50390625" style="3" customWidth="1"/>
    <col min="39" max="39" width="21.50390625" style="3" customWidth="1"/>
    <col min="40" max="40" width="12.875" style="3" customWidth="1"/>
    <col min="41" max="41" width="21.00390625" style="4" customWidth="1"/>
    <col min="42" max="42" width="12.625" style="3" customWidth="1"/>
    <col min="43" max="43" width="12.875" style="4" customWidth="1"/>
    <col min="44" max="44" width="20.50390625" style="93" customWidth="1"/>
    <col min="45" max="45" width="21.50390625" style="93" customWidth="1"/>
    <col min="46" max="46" width="12.875" style="93" customWidth="1"/>
    <col min="47" max="47" width="21.00390625" style="105" customWidth="1"/>
    <col min="48" max="48" width="12.625" style="93" customWidth="1"/>
    <col min="49" max="49" width="12.875" style="105" customWidth="1"/>
    <col min="50" max="50" width="17.625" style="3" customWidth="1"/>
    <col min="51" max="51" width="17.875" style="3" customWidth="1"/>
    <col min="52" max="52" width="18.50390625" style="3" customWidth="1"/>
    <col min="53" max="53" width="15.375" style="3" customWidth="1"/>
    <col min="54" max="54" width="12.875" style="3" customWidth="1"/>
    <col min="55" max="55" width="17.625" style="93" customWidth="1"/>
    <col min="56" max="56" width="17.875" style="93" customWidth="1"/>
    <col min="57" max="57" width="18.50390625" style="93" customWidth="1"/>
    <col min="58" max="58" width="15.375" style="93" customWidth="1"/>
    <col min="59" max="59" width="12.875" style="93" customWidth="1"/>
    <col min="60" max="60" width="18.50390625" style="80" customWidth="1"/>
    <col min="61" max="61" width="11.375" style="3" customWidth="1"/>
    <col min="62" max="62" width="12.875" style="3" customWidth="1"/>
    <col min="63" max="63" width="11.50390625" style="3" customWidth="1"/>
    <col min="64" max="64" width="12.50390625" style="3" customWidth="1"/>
    <col min="65" max="65" width="11.50390625" style="3" customWidth="1"/>
    <col min="66" max="66" width="12.50390625" style="3" customWidth="1"/>
    <col min="67" max="67" width="18.50390625" style="113" customWidth="1"/>
    <col min="68" max="68" width="11.375" style="93" customWidth="1"/>
    <col min="69" max="69" width="12.875" style="93" customWidth="1"/>
    <col min="70" max="70" width="11.50390625" style="93" customWidth="1"/>
    <col min="71" max="71" width="12.50390625" style="93" customWidth="1"/>
    <col min="72" max="72" width="11.50390625" style="93" customWidth="1"/>
    <col min="73" max="73" width="12.50390625" style="93" customWidth="1"/>
    <col min="74" max="74" width="16.50390625" style="3" customWidth="1"/>
    <col min="75" max="75" width="13.375" style="3" customWidth="1"/>
    <col min="76" max="76" width="13.375" style="4" customWidth="1"/>
    <col min="77" max="77" width="13.875" style="3" customWidth="1"/>
    <col min="78" max="78" width="12.875" style="8" customWidth="1"/>
    <col min="79" max="79" width="16.50390625" style="93" customWidth="1"/>
    <col min="80" max="80" width="13.375" style="93" customWidth="1"/>
    <col min="81" max="81" width="13.375" style="105" customWidth="1"/>
    <col min="82" max="82" width="13.875" style="93" customWidth="1"/>
    <col min="83" max="83" width="12.875" style="124" customWidth="1"/>
    <col min="84" max="84" width="16.625" style="8" customWidth="1"/>
    <col min="85" max="85" width="15.50390625" style="3" customWidth="1"/>
    <col min="86" max="86" width="18.00390625" style="4" customWidth="1"/>
    <col min="87" max="87" width="16.625" style="124" customWidth="1"/>
    <col min="88" max="88" width="15.50390625" style="93" customWidth="1"/>
    <col min="89" max="89" width="18.00390625" style="105" customWidth="1"/>
    <col min="90" max="90" width="21.50390625" style="3" customWidth="1"/>
    <col min="91" max="91" width="15.875" style="3" customWidth="1"/>
    <col min="92" max="92" width="14.50390625" style="3" customWidth="1"/>
    <col min="93" max="93" width="12.625" style="3" hidden="1" customWidth="1"/>
    <col min="94" max="94" width="12.375" style="3" hidden="1" customWidth="1"/>
    <col min="95" max="95" width="12.625" style="3" hidden="1" customWidth="1"/>
    <col min="96" max="96" width="11.625" style="3" hidden="1" customWidth="1"/>
    <col min="97" max="98" width="14.50390625" style="38" hidden="1" customWidth="1"/>
    <col min="99" max="100" width="14.50390625" style="3" hidden="1" customWidth="1"/>
    <col min="101" max="101" width="22.875" style="93" customWidth="1"/>
    <col min="102" max="102" width="15.875" style="93" customWidth="1"/>
    <col min="103" max="103" width="14.50390625" style="93" customWidth="1"/>
    <col min="104" max="104" width="19.375" style="3" customWidth="1"/>
    <col min="105" max="105" width="19.875" style="3" customWidth="1"/>
    <col min="106" max="106" width="19.375" style="3" customWidth="1"/>
    <col min="107" max="107" width="19.875" style="3" customWidth="1"/>
    <col min="108" max="108" width="19.375" style="3" customWidth="1"/>
    <col min="109" max="109" width="17.50390625" style="3" customWidth="1"/>
    <col min="110" max="16384" width="9.125" style="3" customWidth="1"/>
  </cols>
  <sheetData>
    <row r="1" spans="1:106" ht="24" customHeight="1">
      <c r="A1" s="277" t="s">
        <v>58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149"/>
      <c r="AA1" s="149"/>
      <c r="AB1" s="74"/>
      <c r="AC1" s="74"/>
      <c r="AD1" s="1"/>
      <c r="AG1" s="138"/>
      <c r="AJ1" s="74"/>
      <c r="AK1" s="74"/>
      <c r="AL1" s="2"/>
      <c r="AM1" s="2"/>
      <c r="AN1" s="2"/>
      <c r="AO1" s="2"/>
      <c r="AP1" s="2"/>
      <c r="AQ1" s="2"/>
      <c r="AR1" s="96"/>
      <c r="AS1" s="96"/>
      <c r="AT1" s="96"/>
      <c r="AU1" s="96"/>
      <c r="AV1" s="96"/>
      <c r="AW1" s="96"/>
      <c r="AX1" s="2"/>
      <c r="AY1" s="2"/>
      <c r="AZ1" s="2"/>
      <c r="BA1" s="2"/>
      <c r="BB1" s="2"/>
      <c r="BC1" s="96"/>
      <c r="BD1" s="96"/>
      <c r="BE1" s="96"/>
      <c r="BF1" s="96"/>
      <c r="BG1" s="96"/>
      <c r="BH1" s="2"/>
      <c r="BI1" s="2"/>
      <c r="BJ1" s="2"/>
      <c r="BK1" s="2"/>
      <c r="BL1" s="2"/>
      <c r="BM1" s="2"/>
      <c r="BN1" s="2"/>
      <c r="BO1" s="96"/>
      <c r="BP1" s="96"/>
      <c r="BQ1" s="96"/>
      <c r="BR1" s="96"/>
      <c r="BS1" s="96"/>
      <c r="BT1" s="96"/>
      <c r="BU1" s="96"/>
      <c r="BV1" s="2"/>
      <c r="BW1" s="2"/>
      <c r="BX1" s="2"/>
      <c r="BY1" s="2"/>
      <c r="BZ1" s="2"/>
      <c r="CA1" s="96"/>
      <c r="CB1" s="96"/>
      <c r="CC1" s="96"/>
      <c r="CD1" s="96"/>
      <c r="CE1" s="96"/>
      <c r="CF1" s="2"/>
      <c r="CG1" s="2"/>
      <c r="CH1" s="2"/>
      <c r="CI1" s="96"/>
      <c r="CJ1" s="96"/>
      <c r="CK1" s="96"/>
      <c r="CL1" s="2"/>
      <c r="CM1" s="2"/>
      <c r="CN1" s="5"/>
      <c r="CO1" s="5"/>
      <c r="CP1" s="5"/>
      <c r="CQ1" s="5"/>
      <c r="CR1" s="5"/>
      <c r="CS1" s="6"/>
      <c r="CT1" s="6"/>
      <c r="CU1" s="5"/>
      <c r="CV1" s="5"/>
      <c r="CW1" s="96"/>
      <c r="CX1" s="96"/>
      <c r="CY1" s="134"/>
      <c r="CZ1" s="2"/>
      <c r="DB1" s="2"/>
    </row>
    <row r="2" spans="1:106" ht="29.25" customHeight="1">
      <c r="A2" s="2"/>
      <c r="B2" s="2"/>
      <c r="C2" s="7"/>
      <c r="D2" s="75"/>
      <c r="E2" s="7"/>
      <c r="F2" s="7"/>
      <c r="G2" s="7"/>
      <c r="H2" s="7"/>
      <c r="I2" s="7"/>
      <c r="J2" s="7"/>
      <c r="K2" s="7"/>
      <c r="L2" s="1"/>
      <c r="O2" s="86"/>
      <c r="P2" s="86"/>
      <c r="Q2" s="83"/>
      <c r="R2" s="7"/>
      <c r="S2" s="7"/>
      <c r="T2" s="7"/>
      <c r="U2" s="1"/>
      <c r="X2" s="7"/>
      <c r="Y2" s="7"/>
      <c r="Z2" s="150"/>
      <c r="AA2" s="150"/>
      <c r="AL2" s="7"/>
      <c r="AM2" s="7"/>
      <c r="AN2" s="7"/>
      <c r="AO2" s="7"/>
      <c r="AP2" s="7"/>
      <c r="AQ2" s="7"/>
      <c r="AR2" s="86"/>
      <c r="AS2" s="86"/>
      <c r="AT2" s="86"/>
      <c r="AU2" s="86"/>
      <c r="AV2" s="86"/>
      <c r="AW2" s="86"/>
      <c r="AX2" s="7"/>
      <c r="AY2" s="7"/>
      <c r="AZ2" s="7"/>
      <c r="BA2" s="7"/>
      <c r="BB2" s="7"/>
      <c r="BC2" s="86"/>
      <c r="BD2" s="86"/>
      <c r="BE2" s="86"/>
      <c r="BF2" s="86"/>
      <c r="BG2" s="86"/>
      <c r="BH2" s="75"/>
      <c r="BI2" s="7"/>
      <c r="BJ2" s="7"/>
      <c r="BK2" s="7"/>
      <c r="BL2" s="7"/>
      <c r="BM2" s="7"/>
      <c r="BN2" s="7"/>
      <c r="BO2" s="110"/>
      <c r="BP2" s="86"/>
      <c r="BQ2" s="86"/>
      <c r="BR2" s="86"/>
      <c r="BS2" s="86"/>
      <c r="BT2" s="86"/>
      <c r="BU2" s="86"/>
      <c r="BV2" s="7"/>
      <c r="BW2" s="7"/>
      <c r="BX2" s="7"/>
      <c r="BY2" s="7"/>
      <c r="CA2" s="86"/>
      <c r="CB2" s="86"/>
      <c r="CC2" s="86"/>
      <c r="CD2" s="86"/>
      <c r="CN2" s="2"/>
      <c r="CO2" s="2"/>
      <c r="CP2" s="2"/>
      <c r="CQ2" s="2"/>
      <c r="CR2" s="2"/>
      <c r="CS2" s="9"/>
      <c r="CT2" s="9"/>
      <c r="CU2" s="2"/>
      <c r="CV2" s="2"/>
      <c r="CY2" s="96"/>
      <c r="CZ2" s="2"/>
      <c r="DB2" s="2"/>
    </row>
    <row r="3" spans="1:109" ht="126.75" customHeight="1">
      <c r="A3" s="44" t="s">
        <v>0</v>
      </c>
      <c r="B3" s="44" t="s">
        <v>1</v>
      </c>
      <c r="C3" s="44" t="s">
        <v>49</v>
      </c>
      <c r="D3" s="76" t="s">
        <v>59</v>
      </c>
      <c r="E3" s="11" t="s">
        <v>3</v>
      </c>
      <c r="F3" s="271" t="s">
        <v>77</v>
      </c>
      <c r="G3" s="272"/>
      <c r="H3" s="273" t="s">
        <v>69</v>
      </c>
      <c r="I3" s="271" t="s">
        <v>68</v>
      </c>
      <c r="J3" s="272"/>
      <c r="K3" s="271" t="s">
        <v>2</v>
      </c>
      <c r="L3" s="272"/>
      <c r="M3" s="271" t="s">
        <v>62</v>
      </c>
      <c r="N3" s="272"/>
      <c r="O3" s="280" t="s">
        <v>74</v>
      </c>
      <c r="P3" s="281"/>
      <c r="Q3" s="273" t="s">
        <v>76</v>
      </c>
      <c r="R3" s="271" t="s">
        <v>78</v>
      </c>
      <c r="S3" s="272"/>
      <c r="T3" s="271" t="s">
        <v>79</v>
      </c>
      <c r="U3" s="272"/>
      <c r="V3" s="271" t="s">
        <v>62</v>
      </c>
      <c r="W3" s="272"/>
      <c r="X3" s="44" t="s">
        <v>60</v>
      </c>
      <c r="Y3" s="10" t="s">
        <v>64</v>
      </c>
      <c r="Z3" s="151" t="s">
        <v>61</v>
      </c>
      <c r="AA3" s="145" t="s">
        <v>65</v>
      </c>
      <c r="AB3" s="271" t="s">
        <v>62</v>
      </c>
      <c r="AC3" s="272"/>
      <c r="AD3" s="273" t="s">
        <v>51</v>
      </c>
      <c r="AE3" s="273" t="s">
        <v>4</v>
      </c>
      <c r="AF3" s="10" t="s">
        <v>5</v>
      </c>
      <c r="AG3" s="278" t="s">
        <v>95</v>
      </c>
      <c r="AH3" s="278" t="s">
        <v>4</v>
      </c>
      <c r="AI3" s="145" t="s">
        <v>5</v>
      </c>
      <c r="AJ3" s="271" t="s">
        <v>62</v>
      </c>
      <c r="AK3" s="272"/>
      <c r="AL3" s="271" t="s">
        <v>81</v>
      </c>
      <c r="AM3" s="289"/>
      <c r="AN3" s="272"/>
      <c r="AO3" s="284" t="s">
        <v>97</v>
      </c>
      <c r="AP3" s="292" t="s">
        <v>6</v>
      </c>
      <c r="AQ3" s="292"/>
      <c r="AR3" s="275" t="s">
        <v>82</v>
      </c>
      <c r="AS3" s="290"/>
      <c r="AT3" s="276"/>
      <c r="AU3" s="293" t="s">
        <v>83</v>
      </c>
      <c r="AV3" s="288" t="s">
        <v>84</v>
      </c>
      <c r="AW3" s="288"/>
      <c r="AX3" s="271" t="s">
        <v>52</v>
      </c>
      <c r="AY3" s="272"/>
      <c r="AZ3" s="271" t="s">
        <v>53</v>
      </c>
      <c r="BA3" s="289"/>
      <c r="BB3" s="272"/>
      <c r="BC3" s="275" t="s">
        <v>85</v>
      </c>
      <c r="BD3" s="276"/>
      <c r="BE3" s="275" t="s">
        <v>86</v>
      </c>
      <c r="BF3" s="290"/>
      <c r="BG3" s="276"/>
      <c r="BH3" s="76" t="s">
        <v>96</v>
      </c>
      <c r="BI3" s="271" t="s">
        <v>54</v>
      </c>
      <c r="BJ3" s="272"/>
      <c r="BK3" s="271" t="s">
        <v>7</v>
      </c>
      <c r="BL3" s="272"/>
      <c r="BM3" s="271" t="s">
        <v>90</v>
      </c>
      <c r="BN3" s="272"/>
      <c r="BO3" s="111" t="s">
        <v>88</v>
      </c>
      <c r="BP3" s="275" t="s">
        <v>87</v>
      </c>
      <c r="BQ3" s="276"/>
      <c r="BR3" s="275" t="s">
        <v>89</v>
      </c>
      <c r="BS3" s="276"/>
      <c r="BT3" s="275" t="s">
        <v>90</v>
      </c>
      <c r="BU3" s="276"/>
      <c r="BV3" s="12" t="s">
        <v>55</v>
      </c>
      <c r="BW3" s="42" t="s">
        <v>9</v>
      </c>
      <c r="BX3" s="13" t="s">
        <v>9</v>
      </c>
      <c r="BY3" s="42" t="s">
        <v>10</v>
      </c>
      <c r="BZ3" s="10" t="s">
        <v>10</v>
      </c>
      <c r="CA3" s="116" t="s">
        <v>92</v>
      </c>
      <c r="CB3" s="128" t="s">
        <v>9</v>
      </c>
      <c r="CC3" s="122" t="s">
        <v>9</v>
      </c>
      <c r="CD3" s="128" t="s">
        <v>10</v>
      </c>
      <c r="CE3" s="125" t="s">
        <v>10</v>
      </c>
      <c r="CF3" s="273" t="s">
        <v>56</v>
      </c>
      <c r="CG3" s="273" t="s">
        <v>11</v>
      </c>
      <c r="CH3" s="14" t="s">
        <v>11</v>
      </c>
      <c r="CI3" s="286" t="s">
        <v>93</v>
      </c>
      <c r="CJ3" s="286" t="s">
        <v>11</v>
      </c>
      <c r="CK3" s="98" t="s">
        <v>11</v>
      </c>
      <c r="CL3" s="273" t="s">
        <v>57</v>
      </c>
      <c r="CM3" s="273" t="s">
        <v>12</v>
      </c>
      <c r="CN3" s="39" t="s">
        <v>12</v>
      </c>
      <c r="CO3" s="282" t="s">
        <v>44</v>
      </c>
      <c r="CP3" s="283"/>
      <c r="CQ3" s="282" t="s">
        <v>45</v>
      </c>
      <c r="CR3" s="283"/>
      <c r="CS3" s="15" t="s">
        <v>41</v>
      </c>
      <c r="CT3" s="15" t="s">
        <v>42</v>
      </c>
      <c r="CU3" s="284" t="s">
        <v>46</v>
      </c>
      <c r="CV3" s="40"/>
      <c r="CW3" s="286" t="s">
        <v>94</v>
      </c>
      <c r="CX3" s="286" t="s">
        <v>12</v>
      </c>
      <c r="CY3" s="135" t="s">
        <v>12</v>
      </c>
      <c r="CZ3" s="273" t="s">
        <v>98</v>
      </c>
      <c r="DA3" s="72" t="s">
        <v>99</v>
      </c>
      <c r="DB3" s="273" t="s">
        <v>100</v>
      </c>
      <c r="DC3" s="162" t="s">
        <v>101</v>
      </c>
      <c r="DD3" s="271" t="s">
        <v>102</v>
      </c>
      <c r="DE3" s="272"/>
    </row>
    <row r="4" spans="1:109" ht="87" customHeight="1">
      <c r="A4" s="44"/>
      <c r="B4" s="44"/>
      <c r="C4" s="43"/>
      <c r="D4" s="77"/>
      <c r="E4" s="44" t="s">
        <v>13</v>
      </c>
      <c r="F4" s="44" t="s">
        <v>66</v>
      </c>
      <c r="G4" s="44" t="s">
        <v>67</v>
      </c>
      <c r="H4" s="274"/>
      <c r="I4" s="44" t="s">
        <v>66</v>
      </c>
      <c r="J4" s="44" t="s">
        <v>67</v>
      </c>
      <c r="K4" s="10" t="s">
        <v>70</v>
      </c>
      <c r="L4" s="10" t="s">
        <v>71</v>
      </c>
      <c r="M4" s="14" t="s">
        <v>73</v>
      </c>
      <c r="N4" s="14" t="s">
        <v>72</v>
      </c>
      <c r="O4" s="97" t="s">
        <v>66</v>
      </c>
      <c r="P4" s="97" t="s">
        <v>75</v>
      </c>
      <c r="Q4" s="274"/>
      <c r="R4" s="44" t="s">
        <v>66</v>
      </c>
      <c r="S4" s="44" t="s">
        <v>67</v>
      </c>
      <c r="T4" s="10" t="s">
        <v>70</v>
      </c>
      <c r="U4" s="10" t="s">
        <v>71</v>
      </c>
      <c r="V4" s="14" t="s">
        <v>80</v>
      </c>
      <c r="W4" s="14" t="s">
        <v>72</v>
      </c>
      <c r="X4" s="43"/>
      <c r="Y4" s="10" t="s">
        <v>8</v>
      </c>
      <c r="Z4" s="148"/>
      <c r="AA4" s="145" t="s">
        <v>8</v>
      </c>
      <c r="AB4" s="14" t="s">
        <v>63</v>
      </c>
      <c r="AC4" s="14" t="s">
        <v>72</v>
      </c>
      <c r="AD4" s="274"/>
      <c r="AE4" s="274"/>
      <c r="AF4" s="10" t="s">
        <v>8</v>
      </c>
      <c r="AG4" s="279"/>
      <c r="AH4" s="279"/>
      <c r="AI4" s="145" t="s">
        <v>8</v>
      </c>
      <c r="AJ4" s="14" t="s">
        <v>63</v>
      </c>
      <c r="AK4" s="14" t="s">
        <v>72</v>
      </c>
      <c r="AL4" s="14" t="s">
        <v>14</v>
      </c>
      <c r="AM4" s="44" t="s">
        <v>15</v>
      </c>
      <c r="AN4" s="17" t="s">
        <v>8</v>
      </c>
      <c r="AO4" s="291"/>
      <c r="AP4" s="44" t="s">
        <v>47</v>
      </c>
      <c r="AQ4" s="16" t="s">
        <v>8</v>
      </c>
      <c r="AR4" s="98" t="s">
        <v>14</v>
      </c>
      <c r="AS4" s="97" t="s">
        <v>15</v>
      </c>
      <c r="AT4" s="99" t="s">
        <v>8</v>
      </c>
      <c r="AU4" s="294"/>
      <c r="AV4" s="97" t="s">
        <v>47</v>
      </c>
      <c r="AW4" s="100" t="s">
        <v>8</v>
      </c>
      <c r="AX4" s="44" t="s">
        <v>16</v>
      </c>
      <c r="AY4" s="44" t="s">
        <v>17</v>
      </c>
      <c r="AZ4" s="14" t="s">
        <v>48</v>
      </c>
      <c r="BA4" s="44" t="s">
        <v>15</v>
      </c>
      <c r="BB4" s="17" t="s">
        <v>8</v>
      </c>
      <c r="BC4" s="97" t="s">
        <v>16</v>
      </c>
      <c r="BD4" s="97" t="s">
        <v>17</v>
      </c>
      <c r="BE4" s="98" t="s">
        <v>48</v>
      </c>
      <c r="BF4" s="97" t="s">
        <v>15</v>
      </c>
      <c r="BG4" s="99" t="s">
        <v>8</v>
      </c>
      <c r="BH4" s="77" t="s">
        <v>50</v>
      </c>
      <c r="BI4" s="44" t="s">
        <v>18</v>
      </c>
      <c r="BJ4" s="44" t="s">
        <v>19</v>
      </c>
      <c r="BK4" s="44" t="s">
        <v>18</v>
      </c>
      <c r="BL4" s="44" t="s">
        <v>8</v>
      </c>
      <c r="BM4" s="44" t="s">
        <v>91</v>
      </c>
      <c r="BN4" s="44" t="s">
        <v>8</v>
      </c>
      <c r="BO4" s="112" t="s">
        <v>50</v>
      </c>
      <c r="BP4" s="97" t="s">
        <v>18</v>
      </c>
      <c r="BQ4" s="97" t="s">
        <v>19</v>
      </c>
      <c r="BR4" s="97" t="s">
        <v>18</v>
      </c>
      <c r="BS4" s="97" t="s">
        <v>8</v>
      </c>
      <c r="BT4" s="97" t="s">
        <v>91</v>
      </c>
      <c r="BU4" s="97" t="s">
        <v>8</v>
      </c>
      <c r="BV4" s="43" t="s">
        <v>20</v>
      </c>
      <c r="BW4" s="43"/>
      <c r="BX4" s="4" t="s">
        <v>21</v>
      </c>
      <c r="BY4" s="43"/>
      <c r="BZ4" s="13" t="s">
        <v>21</v>
      </c>
      <c r="CA4" s="129" t="s">
        <v>20</v>
      </c>
      <c r="CB4" s="129"/>
      <c r="CC4" s="105" t="s">
        <v>21</v>
      </c>
      <c r="CD4" s="129"/>
      <c r="CE4" s="122" t="s">
        <v>21</v>
      </c>
      <c r="CF4" s="274"/>
      <c r="CG4" s="274"/>
      <c r="CH4" s="16" t="s">
        <v>21</v>
      </c>
      <c r="CI4" s="287"/>
      <c r="CJ4" s="287"/>
      <c r="CK4" s="100" t="s">
        <v>21</v>
      </c>
      <c r="CL4" s="274"/>
      <c r="CM4" s="274"/>
      <c r="CN4" s="10" t="s">
        <v>21</v>
      </c>
      <c r="CO4" s="10" t="s">
        <v>43</v>
      </c>
      <c r="CP4" s="10" t="s">
        <v>21</v>
      </c>
      <c r="CQ4" s="10" t="s">
        <v>43</v>
      </c>
      <c r="CR4" s="10" t="s">
        <v>21</v>
      </c>
      <c r="CS4" s="18" t="s">
        <v>21</v>
      </c>
      <c r="CT4" s="18" t="s">
        <v>21</v>
      </c>
      <c r="CU4" s="285"/>
      <c r="CV4" s="41" t="s">
        <v>21</v>
      </c>
      <c r="CW4" s="287"/>
      <c r="CX4" s="287"/>
      <c r="CY4" s="125" t="s">
        <v>21</v>
      </c>
      <c r="CZ4" s="274"/>
      <c r="DA4" s="72" t="s">
        <v>22</v>
      </c>
      <c r="DB4" s="274"/>
      <c r="DC4" s="162" t="s">
        <v>22</v>
      </c>
      <c r="DD4" s="14" t="s">
        <v>63</v>
      </c>
      <c r="DE4" s="14" t="s">
        <v>103</v>
      </c>
    </row>
    <row r="5" spans="1:109" ht="49.5" customHeight="1">
      <c r="A5" s="50">
        <v>1</v>
      </c>
      <c r="B5" s="51" t="s">
        <v>24</v>
      </c>
      <c r="C5" s="45">
        <v>778</v>
      </c>
      <c r="D5" s="78">
        <v>764</v>
      </c>
      <c r="E5" s="19">
        <f aca="true" t="shared" si="0" ref="E5:E21">D5-C5</f>
        <v>-14</v>
      </c>
      <c r="F5" s="45">
        <v>5</v>
      </c>
      <c r="G5" s="78">
        <v>7</v>
      </c>
      <c r="H5" s="78">
        <f aca="true" t="shared" si="1" ref="H5:H25">G5-F5</f>
        <v>2</v>
      </c>
      <c r="I5" s="56">
        <f aca="true" t="shared" si="2" ref="I5:I21">F5/C5*1000</f>
        <v>6.426735218508997</v>
      </c>
      <c r="J5" s="56">
        <f aca="true" t="shared" si="3" ref="J5:J21">G5/D5*1000</f>
        <v>9.162303664921465</v>
      </c>
      <c r="K5" s="45">
        <v>12</v>
      </c>
      <c r="L5" s="45">
        <v>6</v>
      </c>
      <c r="M5" s="95">
        <f aca="true" t="shared" si="4" ref="M5:M25">J5-I5</f>
        <v>2.7355684464124677</v>
      </c>
      <c r="N5" s="73">
        <f aca="true" t="shared" si="5" ref="N5:N21">K5-L5</f>
        <v>6</v>
      </c>
      <c r="O5" s="90">
        <v>22</v>
      </c>
      <c r="P5" s="89">
        <v>6</v>
      </c>
      <c r="Q5" s="84">
        <f aca="true" t="shared" si="6" ref="Q5:Q21">P5-O5</f>
        <v>-16</v>
      </c>
      <c r="R5" s="56">
        <f aca="true" t="shared" si="7" ref="R5:R21">O5/C5*1000</f>
        <v>28.27763496143959</v>
      </c>
      <c r="S5" s="56">
        <f aca="true" t="shared" si="8" ref="S5:S21">P5/D5*1000</f>
        <v>7.853403141361256</v>
      </c>
      <c r="T5" s="45">
        <v>16</v>
      </c>
      <c r="U5" s="45">
        <v>2</v>
      </c>
      <c r="V5" s="95">
        <f aca="true" t="shared" si="9" ref="V5:V21">S5-R5</f>
        <v>-20.424231820078333</v>
      </c>
      <c r="W5" s="73">
        <f aca="true" t="shared" si="10" ref="W5:W21">T5-U5</f>
        <v>14</v>
      </c>
      <c r="X5" s="45">
        <v>71</v>
      </c>
      <c r="Y5" s="45">
        <v>5</v>
      </c>
      <c r="Z5" s="152">
        <v>62</v>
      </c>
      <c r="AA5" s="152">
        <v>8</v>
      </c>
      <c r="AB5" s="73">
        <f aca="true" t="shared" si="11" ref="AB5:AB21">Z5-X5</f>
        <v>-9</v>
      </c>
      <c r="AC5" s="73">
        <f aca="true" t="shared" si="12" ref="AC5:AC21">Y5-AA5</f>
        <v>-3</v>
      </c>
      <c r="AD5" s="63">
        <v>532.8</v>
      </c>
      <c r="AE5" s="54">
        <f aca="true" t="shared" si="13" ref="AE5:AE21">AD5/C5</f>
        <v>0.6848329048843187</v>
      </c>
      <c r="AF5" s="55">
        <v>1</v>
      </c>
      <c r="AG5" s="142">
        <v>366.7</v>
      </c>
      <c r="AH5" s="141">
        <f aca="true" t="shared" si="14" ref="AH5:AH21">AG5/D5</f>
        <v>0.47997382198952876</v>
      </c>
      <c r="AI5" s="146">
        <v>4</v>
      </c>
      <c r="AJ5" s="165">
        <f>AH5-AE5</f>
        <v>-0.20485908289478993</v>
      </c>
      <c r="AK5" s="73">
        <f>AF5-AI5</f>
        <v>-3</v>
      </c>
      <c r="AL5" s="52">
        <v>837586</v>
      </c>
      <c r="AM5" s="49">
        <f aca="true" t="shared" si="15" ref="AM5:AM21">AL5/C5</f>
        <v>1076.5886889460155</v>
      </c>
      <c r="AN5" s="45">
        <v>16</v>
      </c>
      <c r="AO5" s="45">
        <v>764210</v>
      </c>
      <c r="AP5" s="56">
        <f aca="true" t="shared" si="16" ref="AP5:AP21">AL5/AO5*100</f>
        <v>109.60154931236178</v>
      </c>
      <c r="AQ5" s="45">
        <v>3</v>
      </c>
      <c r="AR5" s="101">
        <v>1078077</v>
      </c>
      <c r="AS5" s="102">
        <f aca="true" t="shared" si="17" ref="AS5:AS21">AR5/D5</f>
        <v>1411.09554973822</v>
      </c>
      <c r="AT5" s="90">
        <v>11</v>
      </c>
      <c r="AU5" s="90">
        <v>1077295</v>
      </c>
      <c r="AV5" s="103">
        <f aca="true" t="shared" si="18" ref="AV5:AV21">AR5/AU5*100</f>
        <v>100.07258921650988</v>
      </c>
      <c r="AW5" s="90">
        <v>13</v>
      </c>
      <c r="AX5" s="20">
        <v>11</v>
      </c>
      <c r="AY5" s="157">
        <v>25.1</v>
      </c>
      <c r="AZ5" s="95">
        <f aca="true" t="shared" si="19" ref="AZ5:AZ21">AX5+AY5</f>
        <v>36.1</v>
      </c>
      <c r="BA5" s="159">
        <f aca="true" t="shared" si="20" ref="BA5:BA21">AZ5/C5*1000</f>
        <v>46.401028277634964</v>
      </c>
      <c r="BB5" s="45">
        <v>4</v>
      </c>
      <c r="BC5" s="103">
        <v>8.8</v>
      </c>
      <c r="BD5" s="103">
        <v>22.7</v>
      </c>
      <c r="BE5" s="108">
        <f aca="true" t="shared" si="21" ref="BE5:BE21">BC5+BD5</f>
        <v>31.5</v>
      </c>
      <c r="BF5" s="108">
        <f aca="true" t="shared" si="22" ref="BF5:BF21">BE5/D5*1000</f>
        <v>41.2303664921466</v>
      </c>
      <c r="BG5" s="90">
        <v>2</v>
      </c>
      <c r="BH5" s="78">
        <v>230</v>
      </c>
      <c r="BI5" s="45">
        <v>405</v>
      </c>
      <c r="BJ5" s="45">
        <v>123</v>
      </c>
      <c r="BK5" s="20">
        <f aca="true" t="shared" si="23" ref="BK5:BK21">BI5/BH5*100</f>
        <v>176.08695652173913</v>
      </c>
      <c r="BL5" s="45">
        <v>1</v>
      </c>
      <c r="BM5" s="19">
        <f aca="true" t="shared" si="24" ref="BM5:BM21">BJ5/BH5*100</f>
        <v>53.47826086956522</v>
      </c>
      <c r="BN5" s="45">
        <v>3</v>
      </c>
      <c r="BO5" s="89">
        <v>228</v>
      </c>
      <c r="BP5" s="90">
        <v>422</v>
      </c>
      <c r="BQ5" s="90">
        <v>123</v>
      </c>
      <c r="BR5" s="88">
        <f aca="true" t="shared" si="25" ref="BR5:BR21">BP5/BO5*100</f>
        <v>185.08771929824562</v>
      </c>
      <c r="BS5" s="90">
        <v>1</v>
      </c>
      <c r="BT5" s="88">
        <f aca="true" t="shared" si="26" ref="BT5:BT21">BQ5/BO5*100</f>
        <v>53.94736842105263</v>
      </c>
      <c r="BU5" s="90">
        <v>3</v>
      </c>
      <c r="BV5" s="57">
        <v>3805</v>
      </c>
      <c r="BW5" s="57">
        <f aca="true" t="shared" si="27" ref="BW5:BW21">BV5/BJ5*100</f>
        <v>3093.4959349593496</v>
      </c>
      <c r="BX5" s="57">
        <v>2</v>
      </c>
      <c r="BY5" s="57">
        <f aca="true" t="shared" si="28" ref="BY5:BY21">BV5/BH5*100</f>
        <v>1654.3478260869567</v>
      </c>
      <c r="BZ5" s="58">
        <v>1</v>
      </c>
      <c r="CA5" s="118">
        <v>3858</v>
      </c>
      <c r="CB5" s="118">
        <f aca="true" t="shared" si="29" ref="CB5:CB21">CA5/BQ5*100</f>
        <v>3136.5853658536585</v>
      </c>
      <c r="CC5" s="118">
        <v>2</v>
      </c>
      <c r="CD5" s="118">
        <f aca="true" t="shared" si="30" ref="CD5:CD21">CA5/BO5*100</f>
        <v>1692.1052631578948</v>
      </c>
      <c r="CE5" s="126">
        <v>2</v>
      </c>
      <c r="CF5" s="58">
        <v>54665</v>
      </c>
      <c r="CG5" s="57">
        <f aca="true" t="shared" si="31" ref="CG5:CG21">CF5/BH5*1000</f>
        <v>237673.91304347824</v>
      </c>
      <c r="CH5" s="55">
        <v>2</v>
      </c>
      <c r="CI5" s="126">
        <v>57642</v>
      </c>
      <c r="CJ5" s="118">
        <f aca="true" t="shared" si="32" ref="CJ5:CJ21">CI5/BO5*1000</f>
        <v>252815.7894736842</v>
      </c>
      <c r="CK5" s="132">
        <v>2</v>
      </c>
      <c r="CL5" s="58">
        <v>15413500</v>
      </c>
      <c r="CM5" s="57">
        <f aca="true" t="shared" si="33" ref="CM5:CM21">CL5/BH5</f>
        <v>67015.21739130435</v>
      </c>
      <c r="CN5" s="60">
        <v>2</v>
      </c>
      <c r="CO5" s="61"/>
      <c r="CP5" s="62"/>
      <c r="CQ5" s="61"/>
      <c r="CR5" s="62"/>
      <c r="CS5" s="62"/>
      <c r="CT5" s="62"/>
      <c r="CU5" s="62"/>
      <c r="CV5" s="62"/>
      <c r="CW5" s="126">
        <v>17282382</v>
      </c>
      <c r="CX5" s="118">
        <f aca="true" t="shared" si="34" ref="CX5:CX21">CW5/BO5</f>
        <v>75799.92105263157</v>
      </c>
      <c r="CY5" s="136">
        <v>4</v>
      </c>
      <c r="CZ5" s="73">
        <f>K5+T5+Y5+AF5+AN5+AQ5+BB5+BL5+BN5+BX5+BZ5+CH5+CN5</f>
        <v>68</v>
      </c>
      <c r="DA5" s="70">
        <v>1</v>
      </c>
      <c r="DB5" s="73">
        <f aca="true" t="shared" si="35" ref="DB5:DB21">L5+U5+AA5+AI5+AT5+AW5+BG5+BS5+BU5+CC5+CE5+CK5+CY5</f>
        <v>60</v>
      </c>
      <c r="DC5" s="163">
        <v>1</v>
      </c>
      <c r="DD5" s="73">
        <f>CZ5-DB5</f>
        <v>8</v>
      </c>
      <c r="DE5" s="73">
        <f>DA5-DC5</f>
        <v>0</v>
      </c>
    </row>
    <row r="6" spans="1:109" ht="49.5" customHeight="1">
      <c r="A6" s="50">
        <v>2</v>
      </c>
      <c r="B6" s="51" t="s">
        <v>25</v>
      </c>
      <c r="C6" s="45">
        <v>944</v>
      </c>
      <c r="D6" s="78">
        <v>879</v>
      </c>
      <c r="E6" s="19">
        <f t="shared" si="0"/>
        <v>-65</v>
      </c>
      <c r="F6" s="45">
        <v>10</v>
      </c>
      <c r="G6" s="78">
        <v>7</v>
      </c>
      <c r="H6" s="78">
        <f t="shared" si="1"/>
        <v>-3</v>
      </c>
      <c r="I6" s="56">
        <f t="shared" si="2"/>
        <v>10.59322033898305</v>
      </c>
      <c r="J6" s="56">
        <f t="shared" si="3"/>
        <v>7.963594994311717</v>
      </c>
      <c r="K6" s="45">
        <v>4</v>
      </c>
      <c r="L6" s="45">
        <v>11</v>
      </c>
      <c r="M6" s="95">
        <f t="shared" si="4"/>
        <v>-2.629625344671333</v>
      </c>
      <c r="N6" s="73">
        <f t="shared" si="5"/>
        <v>-7</v>
      </c>
      <c r="O6" s="90">
        <v>13</v>
      </c>
      <c r="P6" s="89">
        <v>12</v>
      </c>
      <c r="Q6" s="84">
        <f t="shared" si="6"/>
        <v>-1</v>
      </c>
      <c r="R6" s="56">
        <f t="shared" si="7"/>
        <v>13.771186440677965</v>
      </c>
      <c r="S6" s="56">
        <f t="shared" si="8"/>
        <v>13.651877133105803</v>
      </c>
      <c r="T6" s="45">
        <v>6</v>
      </c>
      <c r="U6" s="45">
        <v>6</v>
      </c>
      <c r="V6" s="95">
        <f t="shared" si="9"/>
        <v>-0.11930930757216274</v>
      </c>
      <c r="W6" s="73">
        <f t="shared" si="10"/>
        <v>0</v>
      </c>
      <c r="X6" s="19">
        <v>94</v>
      </c>
      <c r="Y6" s="45">
        <v>10</v>
      </c>
      <c r="Z6" s="153">
        <v>61</v>
      </c>
      <c r="AA6" s="152">
        <v>7</v>
      </c>
      <c r="AB6" s="73">
        <f t="shared" si="11"/>
        <v>-33</v>
      </c>
      <c r="AC6" s="73">
        <f t="shared" si="12"/>
        <v>3</v>
      </c>
      <c r="AD6" s="63">
        <v>277.8</v>
      </c>
      <c r="AE6" s="54">
        <f t="shared" si="13"/>
        <v>0.2942796610169492</v>
      </c>
      <c r="AF6" s="55">
        <v>10</v>
      </c>
      <c r="AG6" s="142">
        <v>348</v>
      </c>
      <c r="AH6" s="141">
        <f t="shared" si="14"/>
        <v>0.39590443686006827</v>
      </c>
      <c r="AI6" s="146">
        <v>7</v>
      </c>
      <c r="AJ6" s="165">
        <f aca="true" t="shared" si="36" ref="AJ6:AJ26">AH6-AE6</f>
        <v>0.10162477584311908</v>
      </c>
      <c r="AK6" s="73">
        <f aca="true" t="shared" si="37" ref="AK6:AK26">AF6-AI6</f>
        <v>3</v>
      </c>
      <c r="AL6" s="47">
        <v>1652974</v>
      </c>
      <c r="AM6" s="49">
        <f t="shared" si="15"/>
        <v>1751.031779661017</v>
      </c>
      <c r="AN6" s="45">
        <v>8</v>
      </c>
      <c r="AO6" s="45">
        <v>1638359</v>
      </c>
      <c r="AP6" s="56">
        <f t="shared" si="16"/>
        <v>100.89205113165063</v>
      </c>
      <c r="AQ6" s="45">
        <v>13</v>
      </c>
      <c r="AR6" s="104">
        <v>1258213</v>
      </c>
      <c r="AS6" s="102">
        <f t="shared" si="17"/>
        <v>1431.4141069397042</v>
      </c>
      <c r="AT6" s="90">
        <v>10</v>
      </c>
      <c r="AU6" s="90">
        <v>1038116</v>
      </c>
      <c r="AV6" s="103">
        <f t="shared" si="18"/>
        <v>121.20158055554487</v>
      </c>
      <c r="AW6" s="90">
        <v>4</v>
      </c>
      <c r="AX6" s="20">
        <v>7.7</v>
      </c>
      <c r="AY6" s="157">
        <v>18.4</v>
      </c>
      <c r="AZ6" s="95">
        <f t="shared" si="19"/>
        <v>26.099999999999998</v>
      </c>
      <c r="BA6" s="159">
        <f t="shared" si="20"/>
        <v>27.64830508474576</v>
      </c>
      <c r="BB6" s="45">
        <v>1</v>
      </c>
      <c r="BC6" s="108">
        <v>4.2</v>
      </c>
      <c r="BD6" s="108">
        <v>14.7</v>
      </c>
      <c r="BE6" s="108">
        <f t="shared" si="21"/>
        <v>18.9</v>
      </c>
      <c r="BF6" s="108">
        <f t="shared" si="22"/>
        <v>21.501706484641637</v>
      </c>
      <c r="BG6" s="90">
        <v>1</v>
      </c>
      <c r="BH6" s="78">
        <v>308</v>
      </c>
      <c r="BI6" s="19">
        <v>248</v>
      </c>
      <c r="BJ6" s="19">
        <v>148</v>
      </c>
      <c r="BK6" s="20">
        <f t="shared" si="23"/>
        <v>80.51948051948052</v>
      </c>
      <c r="BL6" s="19">
        <v>10</v>
      </c>
      <c r="BM6" s="19">
        <f t="shared" si="24"/>
        <v>48.05194805194805</v>
      </c>
      <c r="BN6" s="19">
        <v>6</v>
      </c>
      <c r="BO6" s="89">
        <v>308</v>
      </c>
      <c r="BP6" s="88">
        <v>283</v>
      </c>
      <c r="BQ6" s="88">
        <v>148</v>
      </c>
      <c r="BR6" s="88">
        <f t="shared" si="25"/>
        <v>91.88311688311688</v>
      </c>
      <c r="BS6" s="88">
        <v>9</v>
      </c>
      <c r="BT6" s="88">
        <f t="shared" si="26"/>
        <v>48.05194805194805</v>
      </c>
      <c r="BU6" s="88">
        <v>8</v>
      </c>
      <c r="BV6" s="26">
        <v>4113</v>
      </c>
      <c r="BW6" s="57">
        <f t="shared" si="27"/>
        <v>2779.054054054054</v>
      </c>
      <c r="BX6" s="57">
        <v>3</v>
      </c>
      <c r="BY6" s="57">
        <f t="shared" si="28"/>
        <v>1335.3896103896102</v>
      </c>
      <c r="BZ6" s="58">
        <v>4</v>
      </c>
      <c r="CA6" s="119">
        <v>4416</v>
      </c>
      <c r="CB6" s="118">
        <f t="shared" si="29"/>
        <v>2983.7837837837837</v>
      </c>
      <c r="CC6" s="118">
        <v>3</v>
      </c>
      <c r="CD6" s="118">
        <f t="shared" si="30"/>
        <v>1433.7662337662337</v>
      </c>
      <c r="CE6" s="126">
        <v>4</v>
      </c>
      <c r="CF6" s="29">
        <v>41697</v>
      </c>
      <c r="CG6" s="57">
        <f t="shared" si="31"/>
        <v>135379.87012987013</v>
      </c>
      <c r="CH6" s="55">
        <v>6</v>
      </c>
      <c r="CI6" s="130">
        <v>42147</v>
      </c>
      <c r="CJ6" s="118">
        <f t="shared" si="32"/>
        <v>136840.9090909091</v>
      </c>
      <c r="CK6" s="132">
        <v>6</v>
      </c>
      <c r="CL6" s="58">
        <v>14264190</v>
      </c>
      <c r="CM6" s="57">
        <f t="shared" si="33"/>
        <v>46312.305194805194</v>
      </c>
      <c r="CN6" s="60">
        <v>10</v>
      </c>
      <c r="CO6" s="66">
        <v>84.1</v>
      </c>
      <c r="CP6" s="31">
        <v>2</v>
      </c>
      <c r="CQ6" s="66">
        <v>61.1</v>
      </c>
      <c r="CR6" s="31">
        <v>2</v>
      </c>
      <c r="CS6" s="32">
        <v>5</v>
      </c>
      <c r="CT6" s="32">
        <v>4</v>
      </c>
      <c r="CU6" s="31">
        <f>CP6+CR6+CS6+CT6</f>
        <v>13</v>
      </c>
      <c r="CV6" s="31">
        <v>4</v>
      </c>
      <c r="CW6" s="130">
        <v>15754657</v>
      </c>
      <c r="CX6" s="118">
        <f t="shared" si="34"/>
        <v>51151.48376623377</v>
      </c>
      <c r="CY6" s="136">
        <v>9</v>
      </c>
      <c r="CZ6" s="73">
        <f>K6+T6+Y6+AF6+AN6+AQ6+BB6+BL6+BN6+BX6+BZ6+CH6+CN6</f>
        <v>91</v>
      </c>
      <c r="DA6" s="71">
        <v>4</v>
      </c>
      <c r="DB6" s="73">
        <f t="shared" si="35"/>
        <v>85</v>
      </c>
      <c r="DC6" s="164">
        <v>2</v>
      </c>
      <c r="DD6" s="73">
        <f aca="true" t="shared" si="38" ref="DD6:DE21">CZ6-DB6</f>
        <v>6</v>
      </c>
      <c r="DE6" s="73">
        <f t="shared" si="38"/>
        <v>2</v>
      </c>
    </row>
    <row r="7" spans="1:109" ht="50.25" customHeight="1">
      <c r="A7" s="64">
        <v>4</v>
      </c>
      <c r="B7" s="65" t="s">
        <v>30</v>
      </c>
      <c r="C7" s="45">
        <v>502</v>
      </c>
      <c r="D7" s="78">
        <v>526</v>
      </c>
      <c r="E7" s="19">
        <f t="shared" si="0"/>
        <v>24</v>
      </c>
      <c r="F7" s="19">
        <v>4</v>
      </c>
      <c r="G7" s="78">
        <v>9</v>
      </c>
      <c r="H7" s="78">
        <f t="shared" si="1"/>
        <v>5</v>
      </c>
      <c r="I7" s="56">
        <f t="shared" si="2"/>
        <v>7.968127490039841</v>
      </c>
      <c r="J7" s="56">
        <f t="shared" si="3"/>
        <v>17.11026615969582</v>
      </c>
      <c r="K7" s="45">
        <v>10</v>
      </c>
      <c r="L7" s="45">
        <v>2</v>
      </c>
      <c r="M7" s="95">
        <f t="shared" si="4"/>
        <v>9.142138669655978</v>
      </c>
      <c r="N7" s="73">
        <f t="shared" si="5"/>
        <v>8</v>
      </c>
      <c r="O7" s="88">
        <v>6</v>
      </c>
      <c r="P7" s="89">
        <v>7</v>
      </c>
      <c r="Q7" s="84">
        <f t="shared" si="6"/>
        <v>1</v>
      </c>
      <c r="R7" s="56">
        <f t="shared" si="7"/>
        <v>11.952191235059761</v>
      </c>
      <c r="S7" s="56">
        <f t="shared" si="8"/>
        <v>13.307984790874524</v>
      </c>
      <c r="T7" s="45">
        <v>5</v>
      </c>
      <c r="U7" s="45">
        <v>5</v>
      </c>
      <c r="V7" s="95">
        <f t="shared" si="9"/>
        <v>1.3557935558147634</v>
      </c>
      <c r="W7" s="73">
        <f t="shared" si="10"/>
        <v>0</v>
      </c>
      <c r="X7" s="19">
        <v>65</v>
      </c>
      <c r="Y7" s="45">
        <v>3</v>
      </c>
      <c r="Z7" s="153">
        <v>70</v>
      </c>
      <c r="AA7" s="152">
        <v>9</v>
      </c>
      <c r="AB7" s="73">
        <f t="shared" si="11"/>
        <v>5</v>
      </c>
      <c r="AC7" s="73">
        <f t="shared" si="12"/>
        <v>-6</v>
      </c>
      <c r="AD7" s="63">
        <v>291.1</v>
      </c>
      <c r="AE7" s="54">
        <f t="shared" si="13"/>
        <v>0.5798804780876494</v>
      </c>
      <c r="AF7" s="55">
        <v>3</v>
      </c>
      <c r="AG7" s="142">
        <v>216.4</v>
      </c>
      <c r="AH7" s="141">
        <f t="shared" si="14"/>
        <v>0.4114068441064639</v>
      </c>
      <c r="AI7" s="146">
        <v>6</v>
      </c>
      <c r="AJ7" s="165">
        <f t="shared" si="36"/>
        <v>-0.16847363398118553</v>
      </c>
      <c r="AK7" s="73">
        <f t="shared" si="37"/>
        <v>-3</v>
      </c>
      <c r="AL7" s="47">
        <v>1237124</v>
      </c>
      <c r="AM7" s="49">
        <f t="shared" si="15"/>
        <v>2464.390438247012</v>
      </c>
      <c r="AN7" s="45">
        <v>4</v>
      </c>
      <c r="AO7" s="45">
        <v>1215294</v>
      </c>
      <c r="AP7" s="56">
        <f t="shared" si="16"/>
        <v>101.7962731651765</v>
      </c>
      <c r="AQ7" s="45">
        <v>10</v>
      </c>
      <c r="AR7" s="104">
        <v>872206</v>
      </c>
      <c r="AS7" s="102">
        <f t="shared" si="17"/>
        <v>1658.1863117870723</v>
      </c>
      <c r="AT7" s="90">
        <v>6</v>
      </c>
      <c r="AU7" s="90">
        <v>693066</v>
      </c>
      <c r="AV7" s="103">
        <f t="shared" si="18"/>
        <v>125.84746618648153</v>
      </c>
      <c r="AW7" s="90">
        <v>2</v>
      </c>
      <c r="AX7" s="20">
        <v>7</v>
      </c>
      <c r="AY7" s="157">
        <v>44.1</v>
      </c>
      <c r="AZ7" s="95">
        <f t="shared" si="19"/>
        <v>51.1</v>
      </c>
      <c r="BA7" s="159">
        <f t="shared" si="20"/>
        <v>101.79282868525897</v>
      </c>
      <c r="BB7" s="45">
        <v>13</v>
      </c>
      <c r="BC7" s="108">
        <v>9.2</v>
      </c>
      <c r="BD7" s="108">
        <v>46.8</v>
      </c>
      <c r="BE7" s="108">
        <f t="shared" si="21"/>
        <v>56</v>
      </c>
      <c r="BF7" s="108">
        <f t="shared" si="22"/>
        <v>106.4638783269962</v>
      </c>
      <c r="BG7" s="90">
        <v>13</v>
      </c>
      <c r="BH7" s="78">
        <v>178</v>
      </c>
      <c r="BI7" s="19">
        <v>140</v>
      </c>
      <c r="BJ7" s="19">
        <v>42</v>
      </c>
      <c r="BK7" s="20">
        <f t="shared" si="23"/>
        <v>78.65168539325843</v>
      </c>
      <c r="BL7" s="19">
        <v>11</v>
      </c>
      <c r="BM7" s="19">
        <f t="shared" si="24"/>
        <v>23.595505617977526</v>
      </c>
      <c r="BN7" s="19">
        <v>14</v>
      </c>
      <c r="BO7" s="89">
        <v>178</v>
      </c>
      <c r="BP7" s="88">
        <v>182</v>
      </c>
      <c r="BQ7" s="88">
        <v>42</v>
      </c>
      <c r="BR7" s="88">
        <f t="shared" si="25"/>
        <v>102.24719101123596</v>
      </c>
      <c r="BS7" s="88">
        <v>7</v>
      </c>
      <c r="BT7" s="88">
        <f t="shared" si="26"/>
        <v>23.595505617977526</v>
      </c>
      <c r="BU7" s="88">
        <v>14</v>
      </c>
      <c r="BV7" s="26">
        <v>872</v>
      </c>
      <c r="BW7" s="57">
        <f t="shared" si="27"/>
        <v>2076.190476190476</v>
      </c>
      <c r="BX7" s="57">
        <v>9</v>
      </c>
      <c r="BY7" s="57">
        <f t="shared" si="28"/>
        <v>489.88764044943827</v>
      </c>
      <c r="BZ7" s="58">
        <v>13</v>
      </c>
      <c r="CA7" s="119">
        <v>997</v>
      </c>
      <c r="CB7" s="118">
        <f t="shared" si="29"/>
        <v>2373.809523809524</v>
      </c>
      <c r="CC7" s="118">
        <v>6</v>
      </c>
      <c r="CD7" s="118">
        <f t="shared" si="30"/>
        <v>560.1123595505618</v>
      </c>
      <c r="CE7" s="126">
        <v>13</v>
      </c>
      <c r="CF7" s="29">
        <v>32648</v>
      </c>
      <c r="CG7" s="57">
        <f t="shared" si="31"/>
        <v>183415.73033707865</v>
      </c>
      <c r="CH7" s="55">
        <v>3</v>
      </c>
      <c r="CI7" s="130">
        <v>33479</v>
      </c>
      <c r="CJ7" s="118">
        <f t="shared" si="32"/>
        <v>188084.26966292135</v>
      </c>
      <c r="CK7" s="132">
        <v>3</v>
      </c>
      <c r="CL7" s="29">
        <v>8383484</v>
      </c>
      <c r="CM7" s="57">
        <f t="shared" si="33"/>
        <v>47098.22471910113</v>
      </c>
      <c r="CN7" s="60">
        <v>9</v>
      </c>
      <c r="CO7" s="66">
        <v>65.3</v>
      </c>
      <c r="CP7" s="31">
        <v>4</v>
      </c>
      <c r="CQ7" s="66">
        <v>61.3</v>
      </c>
      <c r="CR7" s="31">
        <v>5</v>
      </c>
      <c r="CS7" s="32">
        <v>6</v>
      </c>
      <c r="CT7" s="32">
        <v>5</v>
      </c>
      <c r="CU7" s="31">
        <f>CP7+CR7+CS7+CT7</f>
        <v>20</v>
      </c>
      <c r="CV7" s="31">
        <v>8</v>
      </c>
      <c r="CW7" s="130">
        <v>13554827</v>
      </c>
      <c r="CX7" s="118">
        <f t="shared" si="34"/>
        <v>76150.71348314607</v>
      </c>
      <c r="CY7" s="136">
        <v>3</v>
      </c>
      <c r="CZ7" s="73">
        <f aca="true" t="shared" si="39" ref="CZ7:CZ22">K7+T7+Y7+AF7+AN7+AQ7+BB7+BL7+BN7+BX7+BZ7+CH7+CN7</f>
        <v>107</v>
      </c>
      <c r="DA7" s="71">
        <v>7</v>
      </c>
      <c r="DB7" s="73">
        <f t="shared" si="35"/>
        <v>89</v>
      </c>
      <c r="DC7" s="164">
        <v>3</v>
      </c>
      <c r="DD7" s="73">
        <f t="shared" si="38"/>
        <v>18</v>
      </c>
      <c r="DE7" s="73">
        <f t="shared" si="38"/>
        <v>4</v>
      </c>
    </row>
    <row r="8" spans="1:109" ht="50.25" customHeight="1">
      <c r="A8" s="64">
        <v>8</v>
      </c>
      <c r="B8" s="65" t="s">
        <v>26</v>
      </c>
      <c r="C8" s="45">
        <v>633</v>
      </c>
      <c r="D8" s="78">
        <v>681</v>
      </c>
      <c r="E8" s="19">
        <f t="shared" si="0"/>
        <v>48</v>
      </c>
      <c r="F8" s="19">
        <v>6</v>
      </c>
      <c r="G8" s="78">
        <v>6</v>
      </c>
      <c r="H8" s="78">
        <f t="shared" si="1"/>
        <v>0</v>
      </c>
      <c r="I8" s="56">
        <f t="shared" si="2"/>
        <v>9.47867298578199</v>
      </c>
      <c r="J8" s="56">
        <f t="shared" si="3"/>
        <v>8.81057268722467</v>
      </c>
      <c r="K8" s="45">
        <v>6</v>
      </c>
      <c r="L8" s="45">
        <v>7</v>
      </c>
      <c r="M8" s="95">
        <f t="shared" si="4"/>
        <v>-0.6681002985573201</v>
      </c>
      <c r="N8" s="73">
        <f t="shared" si="5"/>
        <v>-1</v>
      </c>
      <c r="O8" s="88">
        <v>12</v>
      </c>
      <c r="P8" s="89">
        <v>12</v>
      </c>
      <c r="Q8" s="84">
        <f t="shared" si="6"/>
        <v>0</v>
      </c>
      <c r="R8" s="56">
        <f t="shared" si="7"/>
        <v>18.95734597156398</v>
      </c>
      <c r="S8" s="56">
        <f t="shared" si="8"/>
        <v>17.62114537444934</v>
      </c>
      <c r="T8" s="45">
        <v>10</v>
      </c>
      <c r="U8" s="45">
        <v>10</v>
      </c>
      <c r="V8" s="95">
        <f t="shared" si="9"/>
        <v>-1.3362005971146402</v>
      </c>
      <c r="W8" s="73">
        <f t="shared" si="10"/>
        <v>0</v>
      </c>
      <c r="X8" s="19">
        <v>92</v>
      </c>
      <c r="Y8" s="45">
        <v>9</v>
      </c>
      <c r="Z8" s="153">
        <v>73</v>
      </c>
      <c r="AA8" s="152">
        <v>12</v>
      </c>
      <c r="AB8" s="73">
        <f t="shared" si="11"/>
        <v>-19</v>
      </c>
      <c r="AC8" s="73">
        <f t="shared" si="12"/>
        <v>-3</v>
      </c>
      <c r="AD8" s="63">
        <v>97.6</v>
      </c>
      <c r="AE8" s="54">
        <f t="shared" si="13"/>
        <v>0.1541864139020537</v>
      </c>
      <c r="AF8" s="55">
        <v>13</v>
      </c>
      <c r="AG8" s="142">
        <v>96.4</v>
      </c>
      <c r="AH8" s="141">
        <f t="shared" si="14"/>
        <v>0.14155653450807637</v>
      </c>
      <c r="AI8" s="146">
        <v>13</v>
      </c>
      <c r="AJ8" s="165">
        <f t="shared" si="36"/>
        <v>-0.012629879393977334</v>
      </c>
      <c r="AK8" s="73">
        <f t="shared" si="37"/>
        <v>0</v>
      </c>
      <c r="AL8" s="47">
        <v>1233258</v>
      </c>
      <c r="AM8" s="49">
        <f t="shared" si="15"/>
        <v>1948.2748815165876</v>
      </c>
      <c r="AN8" s="45">
        <v>6</v>
      </c>
      <c r="AO8" s="45">
        <v>1225006</v>
      </c>
      <c r="AP8" s="56">
        <f t="shared" si="16"/>
        <v>100.67362935365213</v>
      </c>
      <c r="AQ8" s="45">
        <v>14</v>
      </c>
      <c r="AR8" s="104">
        <v>1277883</v>
      </c>
      <c r="AS8" s="102">
        <f t="shared" si="17"/>
        <v>1876.4801762114537</v>
      </c>
      <c r="AT8" s="90">
        <v>3</v>
      </c>
      <c r="AU8" s="90">
        <v>1304489</v>
      </c>
      <c r="AV8" s="103">
        <f t="shared" si="18"/>
        <v>97.96042741640596</v>
      </c>
      <c r="AW8" s="90">
        <v>15</v>
      </c>
      <c r="AX8" s="20">
        <v>3.5</v>
      </c>
      <c r="AY8" s="157">
        <v>34.9</v>
      </c>
      <c r="AZ8" s="95">
        <f t="shared" si="19"/>
        <v>38.4</v>
      </c>
      <c r="BA8" s="159">
        <f t="shared" si="20"/>
        <v>60.66350710900473</v>
      </c>
      <c r="BB8" s="45">
        <v>8</v>
      </c>
      <c r="BC8" s="108">
        <v>7.5</v>
      </c>
      <c r="BD8" s="108">
        <v>49.2</v>
      </c>
      <c r="BE8" s="108">
        <f t="shared" si="21"/>
        <v>56.7</v>
      </c>
      <c r="BF8" s="108">
        <f t="shared" si="22"/>
        <v>83.25991189427313</v>
      </c>
      <c r="BG8" s="90">
        <v>11</v>
      </c>
      <c r="BH8" s="78">
        <v>221</v>
      </c>
      <c r="BI8" s="19">
        <v>208</v>
      </c>
      <c r="BJ8" s="19">
        <v>91</v>
      </c>
      <c r="BK8" s="20">
        <f t="shared" si="23"/>
        <v>94.11764705882352</v>
      </c>
      <c r="BL8" s="19">
        <v>7</v>
      </c>
      <c r="BM8" s="19">
        <f t="shared" si="24"/>
        <v>41.17647058823529</v>
      </c>
      <c r="BN8" s="19">
        <v>8</v>
      </c>
      <c r="BO8" s="89">
        <v>221</v>
      </c>
      <c r="BP8" s="88">
        <v>288</v>
      </c>
      <c r="BQ8" s="88">
        <v>110</v>
      </c>
      <c r="BR8" s="88">
        <f t="shared" si="25"/>
        <v>130.31674208144796</v>
      </c>
      <c r="BS8" s="88">
        <v>4</v>
      </c>
      <c r="BT8" s="88">
        <f t="shared" si="26"/>
        <v>49.7737556561086</v>
      </c>
      <c r="BU8" s="88">
        <v>6</v>
      </c>
      <c r="BV8" s="26">
        <v>2334</v>
      </c>
      <c r="BW8" s="57">
        <f t="shared" si="27"/>
        <v>2564.835164835165</v>
      </c>
      <c r="BX8" s="57">
        <v>5</v>
      </c>
      <c r="BY8" s="57">
        <f t="shared" si="28"/>
        <v>1056.1085972850678</v>
      </c>
      <c r="BZ8" s="58">
        <v>7</v>
      </c>
      <c r="CA8" s="119">
        <v>2468</v>
      </c>
      <c r="CB8" s="118">
        <f t="shared" si="29"/>
        <v>2243.636363636364</v>
      </c>
      <c r="CC8" s="118">
        <v>10</v>
      </c>
      <c r="CD8" s="118">
        <f t="shared" si="30"/>
        <v>1116.7420814479638</v>
      </c>
      <c r="CE8" s="126">
        <v>7</v>
      </c>
      <c r="CF8" s="29">
        <v>22524</v>
      </c>
      <c r="CG8" s="57">
        <f t="shared" si="31"/>
        <v>101918.5520361991</v>
      </c>
      <c r="CH8" s="55">
        <v>10</v>
      </c>
      <c r="CI8" s="130">
        <v>23419</v>
      </c>
      <c r="CJ8" s="118">
        <f t="shared" si="32"/>
        <v>105968.32579185521</v>
      </c>
      <c r="CK8" s="132">
        <v>9</v>
      </c>
      <c r="CL8" s="58">
        <v>13606097</v>
      </c>
      <c r="CM8" s="57">
        <f t="shared" si="33"/>
        <v>61566.04977375566</v>
      </c>
      <c r="CN8" s="60">
        <v>3</v>
      </c>
      <c r="CO8" s="68"/>
      <c r="CP8" s="69"/>
      <c r="CQ8" s="68"/>
      <c r="CR8" s="69"/>
      <c r="CS8" s="32"/>
      <c r="CT8" s="32"/>
      <c r="CU8" s="31"/>
      <c r="CV8" s="31"/>
      <c r="CW8" s="133">
        <v>17475941</v>
      </c>
      <c r="CX8" s="118">
        <f t="shared" si="34"/>
        <v>79076.65610859728</v>
      </c>
      <c r="CY8" s="136">
        <v>1</v>
      </c>
      <c r="CZ8" s="73">
        <f t="shared" si="39"/>
        <v>106</v>
      </c>
      <c r="DA8" s="71">
        <v>6</v>
      </c>
      <c r="DB8" s="73">
        <f t="shared" si="35"/>
        <v>108</v>
      </c>
      <c r="DC8" s="164">
        <v>4</v>
      </c>
      <c r="DD8" s="73">
        <f t="shared" si="38"/>
        <v>-2</v>
      </c>
      <c r="DE8" s="73">
        <f t="shared" si="38"/>
        <v>2</v>
      </c>
    </row>
    <row r="9" spans="1:109" ht="49.5" customHeight="1">
      <c r="A9" s="64">
        <v>6</v>
      </c>
      <c r="B9" s="65" t="s">
        <v>28</v>
      </c>
      <c r="C9" s="45">
        <v>839</v>
      </c>
      <c r="D9" s="78">
        <v>807</v>
      </c>
      <c r="E9" s="19">
        <f t="shared" si="0"/>
        <v>-32</v>
      </c>
      <c r="F9" s="19">
        <v>1</v>
      </c>
      <c r="G9" s="78">
        <v>5</v>
      </c>
      <c r="H9" s="78">
        <f t="shared" si="1"/>
        <v>4</v>
      </c>
      <c r="I9" s="56">
        <f t="shared" si="2"/>
        <v>1.1918951132300357</v>
      </c>
      <c r="J9" s="56">
        <f t="shared" si="3"/>
        <v>6.195786864931847</v>
      </c>
      <c r="K9" s="45">
        <v>17</v>
      </c>
      <c r="L9" s="45">
        <v>12</v>
      </c>
      <c r="M9" s="95">
        <f t="shared" si="4"/>
        <v>5.003891751701811</v>
      </c>
      <c r="N9" s="73">
        <f t="shared" si="5"/>
        <v>5</v>
      </c>
      <c r="O9" s="88">
        <v>16</v>
      </c>
      <c r="P9" s="89">
        <v>7</v>
      </c>
      <c r="Q9" s="84">
        <f t="shared" si="6"/>
        <v>-9</v>
      </c>
      <c r="R9" s="56">
        <f t="shared" si="7"/>
        <v>19.07032181168057</v>
      </c>
      <c r="S9" s="56">
        <f t="shared" si="8"/>
        <v>8.674101610904586</v>
      </c>
      <c r="T9" s="45">
        <v>11</v>
      </c>
      <c r="U9" s="45">
        <v>3</v>
      </c>
      <c r="V9" s="95">
        <f t="shared" si="9"/>
        <v>-10.396220200775986</v>
      </c>
      <c r="W9" s="73">
        <f t="shared" si="10"/>
        <v>8</v>
      </c>
      <c r="X9" s="19">
        <v>80</v>
      </c>
      <c r="Y9" s="45">
        <v>7</v>
      </c>
      <c r="Z9" s="153">
        <v>78</v>
      </c>
      <c r="AA9" s="152">
        <v>15</v>
      </c>
      <c r="AB9" s="73">
        <f t="shared" si="11"/>
        <v>-2</v>
      </c>
      <c r="AC9" s="73">
        <f t="shared" si="12"/>
        <v>-8</v>
      </c>
      <c r="AD9" s="63">
        <v>355.3</v>
      </c>
      <c r="AE9" s="54">
        <f t="shared" si="13"/>
        <v>0.4234803337306317</v>
      </c>
      <c r="AF9" s="55">
        <v>7</v>
      </c>
      <c r="AG9" s="142">
        <v>165.4</v>
      </c>
      <c r="AH9" s="141">
        <f t="shared" si="14"/>
        <v>0.20495662949194549</v>
      </c>
      <c r="AI9" s="146">
        <v>10</v>
      </c>
      <c r="AJ9" s="165">
        <f t="shared" si="36"/>
        <v>-0.21852370423868622</v>
      </c>
      <c r="AK9" s="73">
        <f t="shared" si="37"/>
        <v>-3</v>
      </c>
      <c r="AL9" s="47">
        <v>1049405</v>
      </c>
      <c r="AM9" s="49">
        <f t="shared" si="15"/>
        <v>1250.7806912991657</v>
      </c>
      <c r="AN9" s="45">
        <v>12</v>
      </c>
      <c r="AO9" s="45">
        <v>1047293</v>
      </c>
      <c r="AP9" s="56">
        <f t="shared" si="16"/>
        <v>100.20166276295173</v>
      </c>
      <c r="AQ9" s="45">
        <v>16</v>
      </c>
      <c r="AR9" s="104">
        <v>1135648</v>
      </c>
      <c r="AS9" s="102">
        <f t="shared" si="17"/>
        <v>1407.2465923172242</v>
      </c>
      <c r="AT9" s="90">
        <v>12</v>
      </c>
      <c r="AU9" s="90">
        <v>1134979</v>
      </c>
      <c r="AV9" s="103">
        <f t="shared" si="18"/>
        <v>100.05894382186807</v>
      </c>
      <c r="AW9" s="90">
        <v>13</v>
      </c>
      <c r="AX9" s="20">
        <v>5.6</v>
      </c>
      <c r="AY9" s="157">
        <v>31.1</v>
      </c>
      <c r="AZ9" s="95">
        <f t="shared" si="19"/>
        <v>36.7</v>
      </c>
      <c r="BA9" s="159">
        <f t="shared" si="20"/>
        <v>43.74255065554231</v>
      </c>
      <c r="BB9" s="45">
        <v>3</v>
      </c>
      <c r="BC9" s="108">
        <v>11.5</v>
      </c>
      <c r="BD9" s="108">
        <v>45.4</v>
      </c>
      <c r="BE9" s="108">
        <f t="shared" si="21"/>
        <v>56.9</v>
      </c>
      <c r="BF9" s="108">
        <f t="shared" si="22"/>
        <v>70.50805452292441</v>
      </c>
      <c r="BG9" s="90">
        <v>8</v>
      </c>
      <c r="BH9" s="78">
        <v>264</v>
      </c>
      <c r="BI9" s="19">
        <v>255</v>
      </c>
      <c r="BJ9" s="19">
        <v>103</v>
      </c>
      <c r="BK9" s="20">
        <f t="shared" si="23"/>
        <v>96.5909090909091</v>
      </c>
      <c r="BL9" s="19">
        <v>6</v>
      </c>
      <c r="BM9" s="19">
        <f t="shared" si="24"/>
        <v>39.015151515151516</v>
      </c>
      <c r="BN9" s="19">
        <v>10</v>
      </c>
      <c r="BO9" s="89">
        <v>267</v>
      </c>
      <c r="BP9" s="88">
        <v>298</v>
      </c>
      <c r="BQ9" s="88">
        <v>109</v>
      </c>
      <c r="BR9" s="88">
        <f t="shared" si="25"/>
        <v>111.61048689138578</v>
      </c>
      <c r="BS9" s="88">
        <v>5</v>
      </c>
      <c r="BT9" s="88">
        <f t="shared" si="26"/>
        <v>40.823970037453186</v>
      </c>
      <c r="BU9" s="88">
        <v>9</v>
      </c>
      <c r="BV9" s="26">
        <v>4005</v>
      </c>
      <c r="BW9" s="57">
        <f t="shared" si="27"/>
        <v>3888.349514563107</v>
      </c>
      <c r="BX9" s="57">
        <v>1</v>
      </c>
      <c r="BY9" s="57">
        <f t="shared" si="28"/>
        <v>1517.0454545454545</v>
      </c>
      <c r="BZ9" s="58">
        <v>3</v>
      </c>
      <c r="CA9" s="119">
        <v>4441</v>
      </c>
      <c r="CB9" s="118">
        <f t="shared" si="29"/>
        <v>4074.3119266055046</v>
      </c>
      <c r="CC9" s="118">
        <v>1</v>
      </c>
      <c r="CD9" s="118">
        <f t="shared" si="30"/>
        <v>1663.2958801498128</v>
      </c>
      <c r="CE9" s="126">
        <v>3</v>
      </c>
      <c r="CF9" s="29">
        <v>36464</v>
      </c>
      <c r="CG9" s="57">
        <f t="shared" si="31"/>
        <v>138121.21212121213</v>
      </c>
      <c r="CH9" s="55">
        <v>5</v>
      </c>
      <c r="CI9" s="130">
        <v>39019</v>
      </c>
      <c r="CJ9" s="118">
        <f t="shared" si="32"/>
        <v>146138.57677902622</v>
      </c>
      <c r="CK9" s="132">
        <v>5</v>
      </c>
      <c r="CL9" s="29">
        <v>9501046</v>
      </c>
      <c r="CM9" s="57">
        <f t="shared" si="33"/>
        <v>35988.81060606061</v>
      </c>
      <c r="CN9" s="60">
        <v>14</v>
      </c>
      <c r="CO9" s="66">
        <v>85.3</v>
      </c>
      <c r="CP9" s="31">
        <v>1</v>
      </c>
      <c r="CQ9" s="66">
        <v>53.3</v>
      </c>
      <c r="CR9" s="31">
        <v>4</v>
      </c>
      <c r="CS9" s="32">
        <v>1</v>
      </c>
      <c r="CT9" s="32">
        <v>4</v>
      </c>
      <c r="CU9" s="31">
        <f>CP9+CR9+CS9+CT9</f>
        <v>10</v>
      </c>
      <c r="CV9" s="31">
        <v>2</v>
      </c>
      <c r="CW9" s="130">
        <v>11193773</v>
      </c>
      <c r="CX9" s="118">
        <f t="shared" si="34"/>
        <v>41924.24344569288</v>
      </c>
      <c r="CY9" s="136">
        <v>12</v>
      </c>
      <c r="CZ9" s="73">
        <f t="shared" si="39"/>
        <v>112</v>
      </c>
      <c r="DA9" s="71">
        <v>9</v>
      </c>
      <c r="DB9" s="73">
        <f t="shared" si="35"/>
        <v>108</v>
      </c>
      <c r="DC9" s="164">
        <v>4</v>
      </c>
      <c r="DD9" s="73">
        <f t="shared" si="38"/>
        <v>4</v>
      </c>
      <c r="DE9" s="73">
        <f t="shared" si="38"/>
        <v>5</v>
      </c>
    </row>
    <row r="10" spans="1:109" ht="50.25" customHeight="1">
      <c r="A10" s="50">
        <v>3</v>
      </c>
      <c r="B10" s="51" t="s">
        <v>23</v>
      </c>
      <c r="C10" s="45">
        <v>1112</v>
      </c>
      <c r="D10" s="78">
        <v>1225</v>
      </c>
      <c r="E10" s="19">
        <f t="shared" si="0"/>
        <v>113</v>
      </c>
      <c r="F10" s="45">
        <v>6</v>
      </c>
      <c r="G10" s="78">
        <v>5</v>
      </c>
      <c r="H10" s="78">
        <f t="shared" si="1"/>
        <v>-1</v>
      </c>
      <c r="I10" s="56">
        <f t="shared" si="2"/>
        <v>5.39568345323741</v>
      </c>
      <c r="J10" s="56">
        <f t="shared" si="3"/>
        <v>4.081632653061225</v>
      </c>
      <c r="K10" s="45">
        <v>15</v>
      </c>
      <c r="L10" s="45">
        <v>15</v>
      </c>
      <c r="M10" s="95">
        <f t="shared" si="4"/>
        <v>-1.3140508001761857</v>
      </c>
      <c r="N10" s="73">
        <f t="shared" si="5"/>
        <v>0</v>
      </c>
      <c r="O10" s="90">
        <v>19</v>
      </c>
      <c r="P10" s="89">
        <v>23</v>
      </c>
      <c r="Q10" s="84">
        <f t="shared" si="6"/>
        <v>4</v>
      </c>
      <c r="R10" s="56">
        <f t="shared" si="7"/>
        <v>17.0863309352518</v>
      </c>
      <c r="S10" s="56">
        <f t="shared" si="8"/>
        <v>18.775510204081634</v>
      </c>
      <c r="T10" s="45">
        <v>9</v>
      </c>
      <c r="U10" s="45">
        <v>12</v>
      </c>
      <c r="V10" s="95">
        <f t="shared" si="9"/>
        <v>1.6891792688298324</v>
      </c>
      <c r="W10" s="73">
        <f t="shared" si="10"/>
        <v>-3</v>
      </c>
      <c r="X10" s="19">
        <v>77</v>
      </c>
      <c r="Y10" s="45">
        <v>6</v>
      </c>
      <c r="Z10" s="153">
        <v>74</v>
      </c>
      <c r="AA10" s="152">
        <v>13</v>
      </c>
      <c r="AB10" s="73">
        <f t="shared" si="11"/>
        <v>-3</v>
      </c>
      <c r="AC10" s="73">
        <f t="shared" si="12"/>
        <v>-7</v>
      </c>
      <c r="AD10" s="63">
        <v>313.1</v>
      </c>
      <c r="AE10" s="54">
        <f t="shared" si="13"/>
        <v>0.2815647482014389</v>
      </c>
      <c r="AF10" s="55">
        <v>11</v>
      </c>
      <c r="AG10" s="142">
        <v>178.4</v>
      </c>
      <c r="AH10" s="141">
        <f t="shared" si="14"/>
        <v>0.1456326530612245</v>
      </c>
      <c r="AI10" s="146">
        <v>12</v>
      </c>
      <c r="AJ10" s="165">
        <f t="shared" si="36"/>
        <v>-0.1359320951402144</v>
      </c>
      <c r="AK10" s="73">
        <f t="shared" si="37"/>
        <v>-1</v>
      </c>
      <c r="AL10" s="47">
        <v>1520947</v>
      </c>
      <c r="AM10" s="49">
        <f t="shared" si="15"/>
        <v>1367.75809352518</v>
      </c>
      <c r="AN10" s="45">
        <v>11</v>
      </c>
      <c r="AO10" s="45">
        <v>1393091</v>
      </c>
      <c r="AP10" s="56">
        <f t="shared" si="16"/>
        <v>109.1778641883409</v>
      </c>
      <c r="AQ10" s="45">
        <v>4</v>
      </c>
      <c r="AR10" s="104">
        <v>1539916</v>
      </c>
      <c r="AS10" s="102">
        <f t="shared" si="17"/>
        <v>1257.0742857142857</v>
      </c>
      <c r="AT10" s="90">
        <v>16</v>
      </c>
      <c r="AU10" s="90">
        <v>1534775</v>
      </c>
      <c r="AV10" s="103">
        <f t="shared" si="18"/>
        <v>100.3349676662703</v>
      </c>
      <c r="AW10" s="90">
        <v>11</v>
      </c>
      <c r="AX10" s="20">
        <v>18.2</v>
      </c>
      <c r="AY10" s="157">
        <v>55.4</v>
      </c>
      <c r="AZ10" s="95">
        <f t="shared" si="19"/>
        <v>73.6</v>
      </c>
      <c r="BA10" s="159">
        <f t="shared" si="20"/>
        <v>66.18705035971223</v>
      </c>
      <c r="BB10" s="45">
        <v>9</v>
      </c>
      <c r="BC10" s="108">
        <v>24.4</v>
      </c>
      <c r="BD10" s="108">
        <v>54.8</v>
      </c>
      <c r="BE10" s="108">
        <f t="shared" si="21"/>
        <v>79.19999999999999</v>
      </c>
      <c r="BF10" s="108">
        <f t="shared" si="22"/>
        <v>64.65306122448979</v>
      </c>
      <c r="BG10" s="90">
        <v>7</v>
      </c>
      <c r="BH10" s="78">
        <v>353</v>
      </c>
      <c r="BI10" s="19">
        <v>565</v>
      </c>
      <c r="BJ10" s="19">
        <v>263</v>
      </c>
      <c r="BK10" s="20">
        <f t="shared" si="23"/>
        <v>160.05665722379604</v>
      </c>
      <c r="BL10" s="19">
        <v>2</v>
      </c>
      <c r="BM10" s="19">
        <f t="shared" si="24"/>
        <v>74.5042492917847</v>
      </c>
      <c r="BN10" s="19">
        <v>2</v>
      </c>
      <c r="BO10" s="89">
        <v>352</v>
      </c>
      <c r="BP10" s="88">
        <v>615</v>
      </c>
      <c r="BQ10" s="88">
        <v>274</v>
      </c>
      <c r="BR10" s="88">
        <f t="shared" si="25"/>
        <v>174.7159090909091</v>
      </c>
      <c r="BS10" s="88">
        <v>2</v>
      </c>
      <c r="BT10" s="88">
        <f t="shared" si="26"/>
        <v>77.8409090909091</v>
      </c>
      <c r="BU10" s="88">
        <v>2</v>
      </c>
      <c r="BV10" s="26">
        <v>5723</v>
      </c>
      <c r="BW10" s="57">
        <f t="shared" si="27"/>
        <v>2176.0456273764257</v>
      </c>
      <c r="BX10" s="57">
        <v>8</v>
      </c>
      <c r="BY10" s="57">
        <f t="shared" si="28"/>
        <v>1621.2464589235128</v>
      </c>
      <c r="BZ10" s="58">
        <v>2</v>
      </c>
      <c r="CA10" s="119">
        <v>6199</v>
      </c>
      <c r="CB10" s="118">
        <f t="shared" si="29"/>
        <v>2262.4087591240877</v>
      </c>
      <c r="CC10" s="118">
        <v>9</v>
      </c>
      <c r="CD10" s="118">
        <f t="shared" si="30"/>
        <v>1761.0795454545453</v>
      </c>
      <c r="CE10" s="126">
        <v>1</v>
      </c>
      <c r="CF10" s="29">
        <v>45467</v>
      </c>
      <c r="CG10" s="57">
        <f t="shared" si="31"/>
        <v>128801.69971671388</v>
      </c>
      <c r="CH10" s="55">
        <v>7</v>
      </c>
      <c r="CI10" s="130">
        <v>46270</v>
      </c>
      <c r="CJ10" s="118">
        <f t="shared" si="32"/>
        <v>131448.86363636362</v>
      </c>
      <c r="CK10" s="132">
        <v>8</v>
      </c>
      <c r="CL10" s="58">
        <v>26879212</v>
      </c>
      <c r="CM10" s="57">
        <f t="shared" si="33"/>
        <v>76145.07648725212</v>
      </c>
      <c r="CN10" s="60">
        <v>1</v>
      </c>
      <c r="CO10" s="66">
        <v>77</v>
      </c>
      <c r="CP10" s="31">
        <v>3</v>
      </c>
      <c r="CQ10" s="66">
        <v>65.2</v>
      </c>
      <c r="CR10" s="31">
        <v>1</v>
      </c>
      <c r="CS10" s="32">
        <v>1</v>
      </c>
      <c r="CT10" s="32">
        <v>4</v>
      </c>
      <c r="CU10" s="31">
        <f>CP10+CR10+CS10+CT10</f>
        <v>9</v>
      </c>
      <c r="CV10" s="31">
        <v>1</v>
      </c>
      <c r="CW10" s="130">
        <v>27005816</v>
      </c>
      <c r="CX10" s="118">
        <f t="shared" si="34"/>
        <v>76721.06818181818</v>
      </c>
      <c r="CY10" s="136">
        <v>2</v>
      </c>
      <c r="CZ10" s="73">
        <f t="shared" si="39"/>
        <v>87</v>
      </c>
      <c r="DA10" s="71">
        <v>2</v>
      </c>
      <c r="DB10" s="73">
        <f t="shared" si="35"/>
        <v>110</v>
      </c>
      <c r="DC10" s="164">
        <v>5</v>
      </c>
      <c r="DD10" s="73">
        <f t="shared" si="38"/>
        <v>-23</v>
      </c>
      <c r="DE10" s="73">
        <f t="shared" si="38"/>
        <v>-3</v>
      </c>
    </row>
    <row r="11" spans="1:109" ht="50.25" customHeight="1">
      <c r="A11" s="64">
        <v>13</v>
      </c>
      <c r="B11" s="65" t="s">
        <v>37</v>
      </c>
      <c r="C11" s="45">
        <v>485</v>
      </c>
      <c r="D11" s="78">
        <v>529</v>
      </c>
      <c r="E11" s="19">
        <f t="shared" si="0"/>
        <v>44</v>
      </c>
      <c r="F11" s="19">
        <v>3</v>
      </c>
      <c r="G11" s="78">
        <v>3</v>
      </c>
      <c r="H11" s="78">
        <f t="shared" si="1"/>
        <v>0</v>
      </c>
      <c r="I11" s="56">
        <f t="shared" si="2"/>
        <v>6.185567010309278</v>
      </c>
      <c r="J11" s="56">
        <f t="shared" si="3"/>
        <v>5.671077504725898</v>
      </c>
      <c r="K11" s="45">
        <v>13</v>
      </c>
      <c r="L11" s="45">
        <v>14</v>
      </c>
      <c r="M11" s="95">
        <f t="shared" si="4"/>
        <v>-0.5144895055833798</v>
      </c>
      <c r="N11" s="73">
        <f t="shared" si="5"/>
        <v>-1</v>
      </c>
      <c r="O11" s="88">
        <v>18</v>
      </c>
      <c r="P11" s="89">
        <v>13</v>
      </c>
      <c r="Q11" s="84">
        <f t="shared" si="6"/>
        <v>-5</v>
      </c>
      <c r="R11" s="56">
        <f t="shared" si="7"/>
        <v>37.11340206185567</v>
      </c>
      <c r="S11" s="56">
        <f t="shared" si="8"/>
        <v>24.574669187145556</v>
      </c>
      <c r="T11" s="45">
        <v>17</v>
      </c>
      <c r="U11" s="45">
        <v>17</v>
      </c>
      <c r="V11" s="95">
        <f t="shared" si="9"/>
        <v>-12.538732874710117</v>
      </c>
      <c r="W11" s="73">
        <f t="shared" si="10"/>
        <v>0</v>
      </c>
      <c r="X11" s="19">
        <v>103</v>
      </c>
      <c r="Y11" s="45">
        <v>12</v>
      </c>
      <c r="Z11" s="153">
        <v>60</v>
      </c>
      <c r="AA11" s="152">
        <v>6</v>
      </c>
      <c r="AB11" s="73">
        <f t="shared" si="11"/>
        <v>-43</v>
      </c>
      <c r="AC11" s="73">
        <f t="shared" si="12"/>
        <v>6</v>
      </c>
      <c r="AD11" s="53">
        <v>35</v>
      </c>
      <c r="AE11" s="54">
        <f t="shared" si="13"/>
        <v>0.07216494845360824</v>
      </c>
      <c r="AF11" s="55">
        <v>15</v>
      </c>
      <c r="AG11" s="140">
        <v>265.8</v>
      </c>
      <c r="AH11" s="141">
        <f t="shared" si="14"/>
        <v>0.5024574669187146</v>
      </c>
      <c r="AI11" s="146">
        <v>3</v>
      </c>
      <c r="AJ11" s="165">
        <f t="shared" si="36"/>
        <v>0.4302925184651064</v>
      </c>
      <c r="AK11" s="73">
        <f t="shared" si="37"/>
        <v>12</v>
      </c>
      <c r="AL11" s="47">
        <v>1245580</v>
      </c>
      <c r="AM11" s="49">
        <f t="shared" si="15"/>
        <v>2568.2061855670104</v>
      </c>
      <c r="AN11" s="45">
        <v>3</v>
      </c>
      <c r="AO11" s="45">
        <v>1193892</v>
      </c>
      <c r="AP11" s="56">
        <f t="shared" si="16"/>
        <v>104.32936982574638</v>
      </c>
      <c r="AQ11" s="45">
        <v>7</v>
      </c>
      <c r="AR11" s="104">
        <v>935951</v>
      </c>
      <c r="AS11" s="102">
        <f t="shared" si="17"/>
        <v>1769.2835538752363</v>
      </c>
      <c r="AT11" s="90">
        <v>4</v>
      </c>
      <c r="AU11" s="90">
        <v>903004</v>
      </c>
      <c r="AV11" s="103">
        <f t="shared" si="18"/>
        <v>103.64859956323559</v>
      </c>
      <c r="AW11" s="90">
        <v>8</v>
      </c>
      <c r="AX11" s="20">
        <v>18.7</v>
      </c>
      <c r="AY11" s="157">
        <v>140.6</v>
      </c>
      <c r="AZ11" s="95">
        <f t="shared" si="19"/>
        <v>159.29999999999998</v>
      </c>
      <c r="BA11" s="159">
        <f t="shared" si="20"/>
        <v>328.45360824742266</v>
      </c>
      <c r="BB11" s="45">
        <v>17</v>
      </c>
      <c r="BC11" s="108">
        <v>24.5</v>
      </c>
      <c r="BD11" s="108">
        <v>132.1</v>
      </c>
      <c r="BE11" s="108">
        <f t="shared" si="21"/>
        <v>156.6</v>
      </c>
      <c r="BF11" s="108">
        <f t="shared" si="22"/>
        <v>296.03024574669183</v>
      </c>
      <c r="BG11" s="90">
        <v>17</v>
      </c>
      <c r="BH11" s="78">
        <v>206</v>
      </c>
      <c r="BI11" s="19">
        <v>208</v>
      </c>
      <c r="BJ11" s="19">
        <v>98</v>
      </c>
      <c r="BK11" s="20">
        <f t="shared" si="23"/>
        <v>100.97087378640776</v>
      </c>
      <c r="BL11" s="19">
        <v>5</v>
      </c>
      <c r="BM11" s="19">
        <f t="shared" si="24"/>
        <v>47.57281553398058</v>
      </c>
      <c r="BN11" s="19">
        <v>7</v>
      </c>
      <c r="BO11" s="89">
        <v>198</v>
      </c>
      <c r="BP11" s="88">
        <v>202</v>
      </c>
      <c r="BQ11" s="88">
        <v>98</v>
      </c>
      <c r="BR11" s="88">
        <f t="shared" si="25"/>
        <v>102.020202020202</v>
      </c>
      <c r="BS11" s="88">
        <v>7</v>
      </c>
      <c r="BT11" s="88">
        <f t="shared" si="26"/>
        <v>49.494949494949495</v>
      </c>
      <c r="BU11" s="88">
        <v>7</v>
      </c>
      <c r="BV11" s="26">
        <v>2574</v>
      </c>
      <c r="BW11" s="57">
        <f t="shared" si="27"/>
        <v>2626.530612244898</v>
      </c>
      <c r="BX11" s="57">
        <v>4</v>
      </c>
      <c r="BY11" s="57">
        <f t="shared" si="28"/>
        <v>1249.5145631067962</v>
      </c>
      <c r="BZ11" s="58">
        <v>6</v>
      </c>
      <c r="CA11" s="119">
        <v>2769</v>
      </c>
      <c r="CB11" s="118">
        <f t="shared" si="29"/>
        <v>2825.5102040816328</v>
      </c>
      <c r="CC11" s="118">
        <v>4</v>
      </c>
      <c r="CD11" s="118">
        <f t="shared" si="30"/>
        <v>1398.4848484848485</v>
      </c>
      <c r="CE11" s="126">
        <v>6</v>
      </c>
      <c r="CF11" s="29">
        <v>16675</v>
      </c>
      <c r="CG11" s="57">
        <f t="shared" si="31"/>
        <v>80946.60194174758</v>
      </c>
      <c r="CH11" s="59">
        <v>15</v>
      </c>
      <c r="CI11" s="130">
        <v>16813</v>
      </c>
      <c r="CJ11" s="118">
        <f t="shared" si="32"/>
        <v>84914.14141414141</v>
      </c>
      <c r="CK11" s="131">
        <v>15</v>
      </c>
      <c r="CL11" s="29">
        <v>9474044</v>
      </c>
      <c r="CM11" s="57">
        <f t="shared" si="33"/>
        <v>45990.50485436893</v>
      </c>
      <c r="CN11" s="60">
        <v>11</v>
      </c>
      <c r="CO11" s="66">
        <v>70.6</v>
      </c>
      <c r="CP11" s="31">
        <v>1</v>
      </c>
      <c r="CQ11" s="66">
        <v>62.4</v>
      </c>
      <c r="CR11" s="31">
        <v>3</v>
      </c>
      <c r="CS11" s="32">
        <v>1</v>
      </c>
      <c r="CT11" s="32">
        <v>4</v>
      </c>
      <c r="CU11" s="31">
        <f>CP11+CR11+CS11+CT11</f>
        <v>9</v>
      </c>
      <c r="CV11" s="31">
        <v>1</v>
      </c>
      <c r="CW11" s="130">
        <v>11916532</v>
      </c>
      <c r="CX11" s="118">
        <f t="shared" si="34"/>
        <v>60184.50505050505</v>
      </c>
      <c r="CY11" s="136">
        <v>6</v>
      </c>
      <c r="CZ11" s="73">
        <f t="shared" si="39"/>
        <v>132</v>
      </c>
      <c r="DA11" s="71">
        <v>13</v>
      </c>
      <c r="DB11" s="73">
        <f t="shared" si="35"/>
        <v>114</v>
      </c>
      <c r="DC11" s="164">
        <v>6</v>
      </c>
      <c r="DD11" s="73">
        <f t="shared" si="38"/>
        <v>18</v>
      </c>
      <c r="DE11" s="73">
        <f t="shared" si="38"/>
        <v>7</v>
      </c>
    </row>
    <row r="12" spans="1:109" ht="50.25" customHeight="1">
      <c r="A12" s="50">
        <v>8</v>
      </c>
      <c r="B12" s="51" t="s">
        <v>27</v>
      </c>
      <c r="C12" s="45">
        <v>2342</v>
      </c>
      <c r="D12" s="78">
        <v>2243</v>
      </c>
      <c r="E12" s="19">
        <f t="shared" si="0"/>
        <v>-99</v>
      </c>
      <c r="F12" s="45">
        <v>27</v>
      </c>
      <c r="G12" s="78">
        <v>25</v>
      </c>
      <c r="H12" s="78">
        <f t="shared" si="1"/>
        <v>-2</v>
      </c>
      <c r="I12" s="56">
        <f t="shared" si="2"/>
        <v>11.52860802732707</v>
      </c>
      <c r="J12" s="56">
        <f t="shared" si="3"/>
        <v>11.145786892554614</v>
      </c>
      <c r="K12" s="45">
        <v>3</v>
      </c>
      <c r="L12" s="45">
        <v>5</v>
      </c>
      <c r="M12" s="95">
        <f t="shared" si="4"/>
        <v>-0.38282113477245616</v>
      </c>
      <c r="N12" s="73">
        <f t="shared" si="5"/>
        <v>-2</v>
      </c>
      <c r="O12" s="90">
        <v>26</v>
      </c>
      <c r="P12" s="89">
        <v>24</v>
      </c>
      <c r="Q12" s="84">
        <f t="shared" si="6"/>
        <v>-2</v>
      </c>
      <c r="R12" s="56">
        <f t="shared" si="7"/>
        <v>11.101622544833475</v>
      </c>
      <c r="S12" s="56">
        <f t="shared" si="8"/>
        <v>10.69995541685243</v>
      </c>
      <c r="T12" s="45">
        <v>4</v>
      </c>
      <c r="U12" s="45">
        <v>4</v>
      </c>
      <c r="V12" s="95">
        <f t="shared" si="9"/>
        <v>-0.401667127981046</v>
      </c>
      <c r="W12" s="73">
        <f t="shared" si="10"/>
        <v>0</v>
      </c>
      <c r="X12" s="19">
        <v>39</v>
      </c>
      <c r="Y12" s="45">
        <v>1</v>
      </c>
      <c r="Z12" s="153">
        <v>42</v>
      </c>
      <c r="AA12" s="152">
        <v>5</v>
      </c>
      <c r="AB12" s="73">
        <f t="shared" si="11"/>
        <v>3</v>
      </c>
      <c r="AC12" s="73">
        <f t="shared" si="12"/>
        <v>-4</v>
      </c>
      <c r="AD12" s="63">
        <v>1134.7</v>
      </c>
      <c r="AE12" s="54">
        <f t="shared" si="13"/>
        <v>0.4845004269854825</v>
      </c>
      <c r="AF12" s="55">
        <v>6</v>
      </c>
      <c r="AG12" s="142">
        <v>1690.3</v>
      </c>
      <c r="AH12" s="141">
        <f t="shared" si="14"/>
        <v>0.7535889433794025</v>
      </c>
      <c r="AI12" s="146">
        <v>1</v>
      </c>
      <c r="AJ12" s="165">
        <f t="shared" si="36"/>
        <v>0.26908851639392</v>
      </c>
      <c r="AK12" s="73">
        <f t="shared" si="37"/>
        <v>5</v>
      </c>
      <c r="AL12" s="47">
        <v>6167303</v>
      </c>
      <c r="AM12" s="49">
        <f t="shared" si="15"/>
        <v>2633.3488471391975</v>
      </c>
      <c r="AN12" s="45">
        <v>1</v>
      </c>
      <c r="AO12" s="45">
        <v>5874091</v>
      </c>
      <c r="AP12" s="56">
        <f t="shared" si="16"/>
        <v>104.99161487283735</v>
      </c>
      <c r="AQ12" s="45">
        <v>6</v>
      </c>
      <c r="AR12" s="104">
        <v>3584041</v>
      </c>
      <c r="AS12" s="102">
        <f t="shared" si="17"/>
        <v>1597.8782880071333</v>
      </c>
      <c r="AT12" s="90">
        <v>9</v>
      </c>
      <c r="AU12" s="90">
        <v>3507071</v>
      </c>
      <c r="AV12" s="103">
        <f t="shared" si="18"/>
        <v>102.19470891806867</v>
      </c>
      <c r="AW12" s="90">
        <v>9</v>
      </c>
      <c r="AX12" s="20">
        <v>83.2</v>
      </c>
      <c r="AY12" s="157">
        <v>92.7</v>
      </c>
      <c r="AZ12" s="95">
        <f t="shared" si="19"/>
        <v>175.9</v>
      </c>
      <c r="BA12" s="159">
        <f t="shared" si="20"/>
        <v>75.1067463706234</v>
      </c>
      <c r="BB12" s="45">
        <v>11</v>
      </c>
      <c r="BC12" s="108">
        <v>106.5</v>
      </c>
      <c r="BD12" s="108">
        <v>99.9</v>
      </c>
      <c r="BE12" s="108">
        <f t="shared" si="21"/>
        <v>206.4</v>
      </c>
      <c r="BF12" s="108">
        <f t="shared" si="22"/>
        <v>92.01961658493089</v>
      </c>
      <c r="BG12" s="90">
        <v>12</v>
      </c>
      <c r="BH12" s="78">
        <v>823</v>
      </c>
      <c r="BI12" s="19">
        <v>359</v>
      </c>
      <c r="BJ12" s="19">
        <v>103</v>
      </c>
      <c r="BK12" s="20">
        <f t="shared" si="23"/>
        <v>43.620899149453216</v>
      </c>
      <c r="BL12" s="19">
        <v>16</v>
      </c>
      <c r="BM12" s="19">
        <f t="shared" si="24"/>
        <v>12.515188335358445</v>
      </c>
      <c r="BN12" s="19">
        <v>15</v>
      </c>
      <c r="BO12" s="89">
        <v>833</v>
      </c>
      <c r="BP12" s="88">
        <v>320</v>
      </c>
      <c r="BQ12" s="88">
        <v>78</v>
      </c>
      <c r="BR12" s="88">
        <f t="shared" si="25"/>
        <v>38.41536614645859</v>
      </c>
      <c r="BS12" s="88">
        <v>15</v>
      </c>
      <c r="BT12" s="88">
        <f t="shared" si="26"/>
        <v>9.36374549819928</v>
      </c>
      <c r="BU12" s="88">
        <v>16</v>
      </c>
      <c r="BV12" s="26">
        <v>1813</v>
      </c>
      <c r="BW12" s="57">
        <f t="shared" si="27"/>
        <v>1760.1941747572816</v>
      </c>
      <c r="BX12" s="57">
        <v>12</v>
      </c>
      <c r="BY12" s="57">
        <f t="shared" si="28"/>
        <v>220.29161603888215</v>
      </c>
      <c r="BZ12" s="58">
        <v>15</v>
      </c>
      <c r="CA12" s="119">
        <v>1840</v>
      </c>
      <c r="CB12" s="118">
        <f t="shared" si="29"/>
        <v>2358.9743589743593</v>
      </c>
      <c r="CC12" s="118">
        <v>7</v>
      </c>
      <c r="CD12" s="118">
        <f t="shared" si="30"/>
        <v>220.88835534213683</v>
      </c>
      <c r="CE12" s="126">
        <v>15</v>
      </c>
      <c r="CF12" s="29">
        <v>219576</v>
      </c>
      <c r="CG12" s="57">
        <f t="shared" si="31"/>
        <v>266799.5139732685</v>
      </c>
      <c r="CH12" s="55">
        <v>1</v>
      </c>
      <c r="CI12" s="130">
        <v>225552</v>
      </c>
      <c r="CJ12" s="118">
        <f t="shared" si="32"/>
        <v>270770.7082833133</v>
      </c>
      <c r="CK12" s="132">
        <v>1</v>
      </c>
      <c r="CL12" s="58">
        <v>12725688</v>
      </c>
      <c r="CM12" s="57">
        <f t="shared" si="33"/>
        <v>15462.561360874848</v>
      </c>
      <c r="CN12" s="60">
        <v>17</v>
      </c>
      <c r="CO12" s="66">
        <v>70</v>
      </c>
      <c r="CP12" s="31">
        <v>2</v>
      </c>
      <c r="CQ12" s="66">
        <v>74</v>
      </c>
      <c r="CR12" s="31">
        <v>1</v>
      </c>
      <c r="CS12" s="32">
        <v>5</v>
      </c>
      <c r="CT12" s="32">
        <v>5</v>
      </c>
      <c r="CU12" s="31">
        <f>CP12+CR12+CS12+CT12</f>
        <v>13</v>
      </c>
      <c r="CV12" s="31">
        <v>4</v>
      </c>
      <c r="CW12" s="130">
        <v>15329272</v>
      </c>
      <c r="CX12" s="118">
        <f t="shared" si="34"/>
        <v>18402.48739495798</v>
      </c>
      <c r="CY12" s="136">
        <v>17</v>
      </c>
      <c r="CZ12" s="73">
        <f t="shared" si="39"/>
        <v>108</v>
      </c>
      <c r="DA12" s="71">
        <v>8</v>
      </c>
      <c r="DB12" s="73">
        <f t="shared" si="35"/>
        <v>116</v>
      </c>
      <c r="DC12" s="164">
        <v>7</v>
      </c>
      <c r="DD12" s="73">
        <f t="shared" si="38"/>
        <v>-8</v>
      </c>
      <c r="DE12" s="73">
        <f t="shared" si="38"/>
        <v>1</v>
      </c>
    </row>
    <row r="13" spans="1:109" ht="49.5" customHeight="1">
      <c r="A13" s="64">
        <v>5</v>
      </c>
      <c r="B13" s="65" t="s">
        <v>34</v>
      </c>
      <c r="C13" s="45">
        <v>336</v>
      </c>
      <c r="D13" s="78">
        <v>360</v>
      </c>
      <c r="E13" s="19">
        <f t="shared" si="0"/>
        <v>24</v>
      </c>
      <c r="F13" s="19">
        <v>4</v>
      </c>
      <c r="G13" s="78">
        <v>3</v>
      </c>
      <c r="H13" s="78">
        <f t="shared" si="1"/>
        <v>-1</v>
      </c>
      <c r="I13" s="56">
        <f t="shared" si="2"/>
        <v>11.904761904761903</v>
      </c>
      <c r="J13" s="56">
        <f t="shared" si="3"/>
        <v>8.333333333333334</v>
      </c>
      <c r="K13" s="45">
        <v>2</v>
      </c>
      <c r="L13" s="45">
        <v>10</v>
      </c>
      <c r="M13" s="95">
        <f t="shared" si="4"/>
        <v>-3.5714285714285694</v>
      </c>
      <c r="N13" s="73">
        <f t="shared" si="5"/>
        <v>-8</v>
      </c>
      <c r="O13" s="88">
        <v>5</v>
      </c>
      <c r="P13" s="89">
        <v>7</v>
      </c>
      <c r="Q13" s="84">
        <f t="shared" si="6"/>
        <v>2</v>
      </c>
      <c r="R13" s="56">
        <f t="shared" si="7"/>
        <v>14.88095238095238</v>
      </c>
      <c r="S13" s="56">
        <f t="shared" si="8"/>
        <v>19.444444444444446</v>
      </c>
      <c r="T13" s="45">
        <v>7</v>
      </c>
      <c r="U13" s="45">
        <v>15</v>
      </c>
      <c r="V13" s="95">
        <f t="shared" si="9"/>
        <v>4.563492063492067</v>
      </c>
      <c r="W13" s="73">
        <f t="shared" si="10"/>
        <v>-8</v>
      </c>
      <c r="X13" s="45">
        <v>106</v>
      </c>
      <c r="Y13" s="45">
        <v>13</v>
      </c>
      <c r="Z13" s="152">
        <v>85</v>
      </c>
      <c r="AA13" s="152">
        <v>16</v>
      </c>
      <c r="AB13" s="73">
        <f t="shared" si="11"/>
        <v>-21</v>
      </c>
      <c r="AC13" s="73">
        <f t="shared" si="12"/>
        <v>-3</v>
      </c>
      <c r="AD13" s="63">
        <v>180</v>
      </c>
      <c r="AE13" s="54">
        <f t="shared" si="13"/>
        <v>0.5357142857142857</v>
      </c>
      <c r="AF13" s="55">
        <v>4</v>
      </c>
      <c r="AG13" s="142">
        <v>118.5</v>
      </c>
      <c r="AH13" s="141">
        <f t="shared" si="14"/>
        <v>0.32916666666666666</v>
      </c>
      <c r="AI13" s="146">
        <v>8</v>
      </c>
      <c r="AJ13" s="165">
        <f t="shared" si="36"/>
        <v>-0.20654761904761904</v>
      </c>
      <c r="AK13" s="73">
        <f t="shared" si="37"/>
        <v>-4</v>
      </c>
      <c r="AL13" s="52">
        <v>870010</v>
      </c>
      <c r="AM13" s="49">
        <f t="shared" si="15"/>
        <v>2589.315476190476</v>
      </c>
      <c r="AN13" s="45">
        <v>2</v>
      </c>
      <c r="AO13" s="45">
        <v>851201</v>
      </c>
      <c r="AP13" s="56">
        <f t="shared" si="16"/>
        <v>102.2097013513847</v>
      </c>
      <c r="AQ13" s="45">
        <v>9</v>
      </c>
      <c r="AR13" s="101">
        <v>851693</v>
      </c>
      <c r="AS13" s="102">
        <f t="shared" si="17"/>
        <v>2365.813888888889</v>
      </c>
      <c r="AT13" s="90">
        <v>2</v>
      </c>
      <c r="AU13" s="90">
        <v>816848</v>
      </c>
      <c r="AV13" s="103">
        <f t="shared" si="18"/>
        <v>104.26578751493545</v>
      </c>
      <c r="AW13" s="90">
        <v>7</v>
      </c>
      <c r="AX13" s="20">
        <v>1.7</v>
      </c>
      <c r="AY13" s="157">
        <v>9.8</v>
      </c>
      <c r="AZ13" s="95">
        <f t="shared" si="19"/>
        <v>11.5</v>
      </c>
      <c r="BA13" s="159">
        <f t="shared" si="20"/>
        <v>34.22619047619048</v>
      </c>
      <c r="BB13" s="45">
        <v>2</v>
      </c>
      <c r="BC13" s="103">
        <v>4.4</v>
      </c>
      <c r="BD13" s="103">
        <v>13.5</v>
      </c>
      <c r="BE13" s="108">
        <f t="shared" si="21"/>
        <v>17.9</v>
      </c>
      <c r="BF13" s="108">
        <f t="shared" si="22"/>
        <v>49.722222222222214</v>
      </c>
      <c r="BG13" s="90">
        <v>3</v>
      </c>
      <c r="BH13" s="78">
        <v>115</v>
      </c>
      <c r="BI13" s="45">
        <v>173</v>
      </c>
      <c r="BJ13" s="45">
        <v>99</v>
      </c>
      <c r="BK13" s="20">
        <f t="shared" si="23"/>
        <v>150.43478260869566</v>
      </c>
      <c r="BL13" s="45">
        <v>3</v>
      </c>
      <c r="BM13" s="19">
        <f t="shared" si="24"/>
        <v>86.08695652173914</v>
      </c>
      <c r="BN13" s="45">
        <v>1</v>
      </c>
      <c r="BO13" s="89">
        <v>119</v>
      </c>
      <c r="BP13" s="90">
        <v>181</v>
      </c>
      <c r="BQ13" s="90">
        <v>95</v>
      </c>
      <c r="BR13" s="88">
        <f t="shared" si="25"/>
        <v>152.10084033613444</v>
      </c>
      <c r="BS13" s="90">
        <v>3</v>
      </c>
      <c r="BT13" s="88">
        <f t="shared" si="26"/>
        <v>79.83193277310924</v>
      </c>
      <c r="BU13" s="90">
        <v>1</v>
      </c>
      <c r="BV13" s="57">
        <v>837</v>
      </c>
      <c r="BW13" s="57">
        <f t="shared" si="27"/>
        <v>845.4545454545455</v>
      </c>
      <c r="BX13" s="57">
        <v>17</v>
      </c>
      <c r="BY13" s="57">
        <f t="shared" si="28"/>
        <v>727.8260869565217</v>
      </c>
      <c r="BZ13" s="58">
        <v>11</v>
      </c>
      <c r="CA13" s="118">
        <v>981</v>
      </c>
      <c r="CB13" s="118">
        <f t="shared" si="29"/>
        <v>1032.6315789473683</v>
      </c>
      <c r="CC13" s="118">
        <v>16</v>
      </c>
      <c r="CD13" s="118">
        <f t="shared" si="30"/>
        <v>824.3697478991596</v>
      </c>
      <c r="CE13" s="126">
        <v>10</v>
      </c>
      <c r="CF13" s="58">
        <v>11974</v>
      </c>
      <c r="CG13" s="57">
        <f t="shared" si="31"/>
        <v>104121.73913043477</v>
      </c>
      <c r="CH13" s="55">
        <v>9</v>
      </c>
      <c r="CI13" s="126">
        <v>11974</v>
      </c>
      <c r="CJ13" s="118">
        <f t="shared" si="32"/>
        <v>100621.8487394958</v>
      </c>
      <c r="CK13" s="132">
        <v>12</v>
      </c>
      <c r="CL13" s="67">
        <v>5787267</v>
      </c>
      <c r="CM13" s="57">
        <f t="shared" si="33"/>
        <v>50324.06086956522</v>
      </c>
      <c r="CN13" s="60">
        <v>8</v>
      </c>
      <c r="CO13" s="61"/>
      <c r="CP13" s="62"/>
      <c r="CQ13" s="61"/>
      <c r="CR13" s="62"/>
      <c r="CS13" s="62"/>
      <c r="CT13" s="62"/>
      <c r="CU13" s="62"/>
      <c r="CV13" s="62"/>
      <c r="CW13" s="126">
        <v>3939301</v>
      </c>
      <c r="CX13" s="118">
        <f t="shared" si="34"/>
        <v>33103.36974789916</v>
      </c>
      <c r="CY13" s="136">
        <v>15</v>
      </c>
      <c r="CZ13" s="73">
        <f t="shared" si="39"/>
        <v>88</v>
      </c>
      <c r="DA13" s="70">
        <v>3</v>
      </c>
      <c r="DB13" s="73">
        <f t="shared" si="35"/>
        <v>118</v>
      </c>
      <c r="DC13" s="163">
        <v>8</v>
      </c>
      <c r="DD13" s="73">
        <f t="shared" si="38"/>
        <v>-30</v>
      </c>
      <c r="DE13" s="73">
        <f t="shared" si="38"/>
        <v>-5</v>
      </c>
    </row>
    <row r="14" spans="1:109" ht="50.25" customHeight="1">
      <c r="A14" s="64">
        <v>12</v>
      </c>
      <c r="B14" s="65" t="s">
        <v>29</v>
      </c>
      <c r="C14" s="45">
        <v>563</v>
      </c>
      <c r="D14" s="78">
        <v>585</v>
      </c>
      <c r="E14" s="19">
        <f t="shared" si="0"/>
        <v>22</v>
      </c>
      <c r="F14" s="19">
        <v>7</v>
      </c>
      <c r="G14" s="78">
        <v>5</v>
      </c>
      <c r="H14" s="78">
        <f t="shared" si="1"/>
        <v>-2</v>
      </c>
      <c r="I14" s="56">
        <f t="shared" si="2"/>
        <v>12.433392539964476</v>
      </c>
      <c r="J14" s="56">
        <f t="shared" si="3"/>
        <v>8.547008547008549</v>
      </c>
      <c r="K14" s="45">
        <v>1</v>
      </c>
      <c r="L14" s="45">
        <v>9</v>
      </c>
      <c r="M14" s="95">
        <f t="shared" si="4"/>
        <v>-3.8863839929559276</v>
      </c>
      <c r="N14" s="73">
        <f t="shared" si="5"/>
        <v>-8</v>
      </c>
      <c r="O14" s="88">
        <v>12</v>
      </c>
      <c r="P14" s="89">
        <v>14</v>
      </c>
      <c r="Q14" s="84">
        <f t="shared" si="6"/>
        <v>2</v>
      </c>
      <c r="R14" s="56">
        <f t="shared" si="7"/>
        <v>21.314387211367674</v>
      </c>
      <c r="S14" s="56">
        <f t="shared" si="8"/>
        <v>23.931623931623932</v>
      </c>
      <c r="T14" s="45">
        <v>13</v>
      </c>
      <c r="U14" s="45">
        <v>16</v>
      </c>
      <c r="V14" s="95">
        <f t="shared" si="9"/>
        <v>2.6172367202562583</v>
      </c>
      <c r="W14" s="73">
        <f t="shared" si="10"/>
        <v>-3</v>
      </c>
      <c r="X14" s="19">
        <v>67</v>
      </c>
      <c r="Y14" s="45">
        <v>4</v>
      </c>
      <c r="Z14" s="153">
        <v>35</v>
      </c>
      <c r="AA14" s="152">
        <v>2</v>
      </c>
      <c r="AB14" s="73">
        <f t="shared" si="11"/>
        <v>-32</v>
      </c>
      <c r="AC14" s="73">
        <f t="shared" si="12"/>
        <v>2</v>
      </c>
      <c r="AD14" s="63">
        <v>20</v>
      </c>
      <c r="AE14" s="54">
        <f t="shared" si="13"/>
        <v>0.035523978685612786</v>
      </c>
      <c r="AF14" s="55">
        <v>16</v>
      </c>
      <c r="AG14" s="142">
        <v>170.3</v>
      </c>
      <c r="AH14" s="141">
        <f t="shared" si="14"/>
        <v>0.29111111111111115</v>
      </c>
      <c r="AI14" s="146">
        <v>9</v>
      </c>
      <c r="AJ14" s="165">
        <f t="shared" si="36"/>
        <v>0.25558713242549835</v>
      </c>
      <c r="AK14" s="73">
        <f t="shared" si="37"/>
        <v>7</v>
      </c>
      <c r="AL14" s="47">
        <v>465512</v>
      </c>
      <c r="AM14" s="49">
        <f t="shared" si="15"/>
        <v>826.841918294849</v>
      </c>
      <c r="AN14" s="45">
        <v>17</v>
      </c>
      <c r="AO14" s="45">
        <v>463615</v>
      </c>
      <c r="AP14" s="56">
        <f t="shared" si="16"/>
        <v>100.4091757169203</v>
      </c>
      <c r="AQ14" s="45">
        <v>15</v>
      </c>
      <c r="AR14" s="104">
        <v>781938</v>
      </c>
      <c r="AS14" s="102">
        <f t="shared" si="17"/>
        <v>1336.6461538461538</v>
      </c>
      <c r="AT14" s="90">
        <v>14</v>
      </c>
      <c r="AU14" s="90">
        <v>780250</v>
      </c>
      <c r="AV14" s="103">
        <f t="shared" si="18"/>
        <v>100.21634091637294</v>
      </c>
      <c r="AW14" s="90">
        <v>12</v>
      </c>
      <c r="AX14" s="20">
        <v>3.9</v>
      </c>
      <c r="AY14" s="157">
        <v>24.4</v>
      </c>
      <c r="AZ14" s="95">
        <f t="shared" si="19"/>
        <v>28.299999999999997</v>
      </c>
      <c r="BA14" s="159">
        <f t="shared" si="20"/>
        <v>50.26642984014209</v>
      </c>
      <c r="BB14" s="45">
        <v>5</v>
      </c>
      <c r="BC14" s="108">
        <v>6.5</v>
      </c>
      <c r="BD14" s="108">
        <v>30</v>
      </c>
      <c r="BE14" s="108">
        <f t="shared" si="21"/>
        <v>36.5</v>
      </c>
      <c r="BF14" s="108">
        <f t="shared" si="22"/>
        <v>62.39316239316239</v>
      </c>
      <c r="BG14" s="90">
        <v>6</v>
      </c>
      <c r="BH14" s="78">
        <v>204</v>
      </c>
      <c r="BI14" s="19">
        <v>180</v>
      </c>
      <c r="BJ14" s="19">
        <v>105</v>
      </c>
      <c r="BK14" s="20">
        <f t="shared" si="23"/>
        <v>88.23529411764706</v>
      </c>
      <c r="BL14" s="19">
        <v>8</v>
      </c>
      <c r="BM14" s="19">
        <f t="shared" si="24"/>
        <v>51.470588235294116</v>
      </c>
      <c r="BN14" s="19">
        <v>4</v>
      </c>
      <c r="BO14" s="89">
        <v>197</v>
      </c>
      <c r="BP14" s="88">
        <v>183</v>
      </c>
      <c r="BQ14" s="88">
        <v>101</v>
      </c>
      <c r="BR14" s="88">
        <f t="shared" si="25"/>
        <v>92.89340101522842</v>
      </c>
      <c r="BS14" s="88">
        <v>8</v>
      </c>
      <c r="BT14" s="88">
        <f t="shared" si="26"/>
        <v>51.26903553299492</v>
      </c>
      <c r="BU14" s="88">
        <v>4</v>
      </c>
      <c r="BV14" s="26">
        <v>2022</v>
      </c>
      <c r="BW14" s="57">
        <f t="shared" si="27"/>
        <v>1925.7142857142856</v>
      </c>
      <c r="BX14" s="57">
        <v>10</v>
      </c>
      <c r="BY14" s="57">
        <f t="shared" si="28"/>
        <v>991.1764705882354</v>
      </c>
      <c r="BZ14" s="58">
        <v>8</v>
      </c>
      <c r="CA14" s="119">
        <v>1872</v>
      </c>
      <c r="CB14" s="118">
        <f t="shared" si="29"/>
        <v>1853.4653465346532</v>
      </c>
      <c r="CC14" s="118">
        <v>12</v>
      </c>
      <c r="CD14" s="118">
        <f t="shared" si="30"/>
        <v>950.253807106599</v>
      </c>
      <c r="CE14" s="126">
        <v>8</v>
      </c>
      <c r="CF14" s="29">
        <v>19143</v>
      </c>
      <c r="CG14" s="57">
        <f t="shared" si="31"/>
        <v>93838.23529411765</v>
      </c>
      <c r="CH14" s="55">
        <v>12</v>
      </c>
      <c r="CI14" s="130">
        <v>20693</v>
      </c>
      <c r="CJ14" s="118">
        <f t="shared" si="32"/>
        <v>105040.60913705584</v>
      </c>
      <c r="CK14" s="132">
        <v>10</v>
      </c>
      <c r="CL14" s="29">
        <v>9324788</v>
      </c>
      <c r="CM14" s="57">
        <f t="shared" si="33"/>
        <v>45709.74509803922</v>
      </c>
      <c r="CN14" s="60">
        <v>12</v>
      </c>
      <c r="CO14" s="66"/>
      <c r="CP14" s="31"/>
      <c r="CQ14" s="66"/>
      <c r="CR14" s="31"/>
      <c r="CS14" s="32"/>
      <c r="CT14" s="32"/>
      <c r="CU14" s="31"/>
      <c r="CV14" s="31"/>
      <c r="CW14" s="130">
        <v>10535608</v>
      </c>
      <c r="CX14" s="118">
        <f t="shared" si="34"/>
        <v>53480.243654822334</v>
      </c>
      <c r="CY14" s="136">
        <v>8</v>
      </c>
      <c r="CZ14" s="73">
        <f t="shared" si="39"/>
        <v>125</v>
      </c>
      <c r="DA14" s="71">
        <v>11</v>
      </c>
      <c r="DB14" s="73">
        <f t="shared" si="35"/>
        <v>118</v>
      </c>
      <c r="DC14" s="164">
        <v>8</v>
      </c>
      <c r="DD14" s="73">
        <f t="shared" si="38"/>
        <v>7</v>
      </c>
      <c r="DE14" s="73">
        <f t="shared" si="38"/>
        <v>3</v>
      </c>
    </row>
    <row r="15" spans="1:109" ht="49.5" customHeight="1">
      <c r="A15" s="50">
        <v>7</v>
      </c>
      <c r="B15" s="51" t="s">
        <v>31</v>
      </c>
      <c r="C15" s="45">
        <v>892</v>
      </c>
      <c r="D15" s="78">
        <v>820</v>
      </c>
      <c r="E15" s="19">
        <f t="shared" si="0"/>
        <v>-72</v>
      </c>
      <c r="F15" s="45">
        <v>8</v>
      </c>
      <c r="G15" s="78">
        <v>7</v>
      </c>
      <c r="H15" s="78">
        <f t="shared" si="1"/>
        <v>-1</v>
      </c>
      <c r="I15" s="56">
        <f t="shared" si="2"/>
        <v>8.968609865470851</v>
      </c>
      <c r="J15" s="56">
        <f t="shared" si="3"/>
        <v>8.536585365853659</v>
      </c>
      <c r="K15" s="45">
        <v>7</v>
      </c>
      <c r="L15" s="45">
        <v>9</v>
      </c>
      <c r="M15" s="95">
        <f t="shared" si="4"/>
        <v>-0.43202449961719225</v>
      </c>
      <c r="N15" s="73">
        <f t="shared" si="5"/>
        <v>-2</v>
      </c>
      <c r="O15" s="90">
        <v>15</v>
      </c>
      <c r="P15" s="89">
        <v>12</v>
      </c>
      <c r="Q15" s="84">
        <f t="shared" si="6"/>
        <v>-3</v>
      </c>
      <c r="R15" s="56">
        <f t="shared" si="7"/>
        <v>16.816143497757846</v>
      </c>
      <c r="S15" s="56">
        <f t="shared" si="8"/>
        <v>14.634146341463415</v>
      </c>
      <c r="T15" s="45">
        <v>8</v>
      </c>
      <c r="U15" s="45">
        <v>8</v>
      </c>
      <c r="V15" s="95">
        <f t="shared" si="9"/>
        <v>-2.1819971562944307</v>
      </c>
      <c r="W15" s="73">
        <f t="shared" si="10"/>
        <v>0</v>
      </c>
      <c r="X15" s="19">
        <v>40</v>
      </c>
      <c r="Y15" s="45">
        <v>2</v>
      </c>
      <c r="Z15" s="153">
        <v>26</v>
      </c>
      <c r="AA15" s="152">
        <v>1</v>
      </c>
      <c r="AB15" s="73">
        <f t="shared" si="11"/>
        <v>-14</v>
      </c>
      <c r="AC15" s="73">
        <f t="shared" si="12"/>
        <v>1</v>
      </c>
      <c r="AD15" s="63">
        <v>285.8</v>
      </c>
      <c r="AE15" s="54">
        <f t="shared" si="13"/>
        <v>0.3204035874439462</v>
      </c>
      <c r="AF15" s="55">
        <v>9</v>
      </c>
      <c r="AG15" s="142">
        <v>70.4</v>
      </c>
      <c r="AH15" s="141">
        <f t="shared" si="14"/>
        <v>0.08585365853658537</v>
      </c>
      <c r="AI15" s="146">
        <v>15</v>
      </c>
      <c r="AJ15" s="165">
        <f t="shared" si="36"/>
        <v>-0.23454992890736082</v>
      </c>
      <c r="AK15" s="73">
        <f t="shared" si="37"/>
        <v>-6</v>
      </c>
      <c r="AL15" s="47">
        <v>1063233</v>
      </c>
      <c r="AM15" s="49">
        <f t="shared" si="15"/>
        <v>1191.9652466367713</v>
      </c>
      <c r="AN15" s="45">
        <v>13</v>
      </c>
      <c r="AO15" s="45">
        <v>1022744</v>
      </c>
      <c r="AP15" s="56">
        <f t="shared" si="16"/>
        <v>103.95885969509477</v>
      </c>
      <c r="AQ15" s="45">
        <v>8</v>
      </c>
      <c r="AR15" s="104">
        <v>980152</v>
      </c>
      <c r="AS15" s="102">
        <f t="shared" si="17"/>
        <v>1195.3073170731707</v>
      </c>
      <c r="AT15" s="90">
        <v>17</v>
      </c>
      <c r="AU15" s="90">
        <v>877099</v>
      </c>
      <c r="AV15" s="103">
        <f t="shared" si="18"/>
        <v>111.74930082008987</v>
      </c>
      <c r="AW15" s="90">
        <v>6</v>
      </c>
      <c r="AX15" s="20">
        <v>53</v>
      </c>
      <c r="AY15" s="157">
        <v>48.5</v>
      </c>
      <c r="AZ15" s="95">
        <f t="shared" si="19"/>
        <v>101.5</v>
      </c>
      <c r="BA15" s="159">
        <f t="shared" si="20"/>
        <v>113.78923766816143</v>
      </c>
      <c r="BB15" s="45">
        <v>14</v>
      </c>
      <c r="BC15" s="108">
        <v>46.9</v>
      </c>
      <c r="BD15" s="108">
        <v>57.7</v>
      </c>
      <c r="BE15" s="108">
        <f t="shared" si="21"/>
        <v>104.6</v>
      </c>
      <c r="BF15" s="108">
        <f t="shared" si="22"/>
        <v>127.5609756097561</v>
      </c>
      <c r="BG15" s="90">
        <v>15</v>
      </c>
      <c r="BH15" s="78">
        <v>294</v>
      </c>
      <c r="BI15" s="19">
        <v>299</v>
      </c>
      <c r="BJ15" s="19">
        <v>149</v>
      </c>
      <c r="BK15" s="20">
        <f t="shared" si="23"/>
        <v>101.70068027210884</v>
      </c>
      <c r="BL15" s="19">
        <v>4</v>
      </c>
      <c r="BM15" s="19">
        <f t="shared" si="24"/>
        <v>50.68027210884354</v>
      </c>
      <c r="BN15" s="19">
        <v>5</v>
      </c>
      <c r="BO15" s="89">
        <v>292</v>
      </c>
      <c r="BP15" s="88">
        <v>305</v>
      </c>
      <c r="BQ15" s="88">
        <v>149</v>
      </c>
      <c r="BR15" s="88">
        <f t="shared" si="25"/>
        <v>104.45205479452055</v>
      </c>
      <c r="BS15" s="88">
        <v>6</v>
      </c>
      <c r="BT15" s="88">
        <f t="shared" si="26"/>
        <v>51.02739726027398</v>
      </c>
      <c r="BU15" s="88">
        <v>5</v>
      </c>
      <c r="BV15" s="26">
        <v>3698</v>
      </c>
      <c r="BW15" s="57">
        <f t="shared" si="27"/>
        <v>2481.8791946308725</v>
      </c>
      <c r="BX15" s="57">
        <v>6</v>
      </c>
      <c r="BY15" s="57">
        <f t="shared" si="28"/>
        <v>1257.8231292517007</v>
      </c>
      <c r="BZ15" s="58">
        <v>5</v>
      </c>
      <c r="CA15" s="119">
        <v>4102</v>
      </c>
      <c r="CB15" s="118">
        <f t="shared" si="29"/>
        <v>2753.0201342281875</v>
      </c>
      <c r="CC15" s="118">
        <v>5</v>
      </c>
      <c r="CD15" s="118">
        <f t="shared" si="30"/>
        <v>1404.7945205479452</v>
      </c>
      <c r="CE15" s="126">
        <v>5</v>
      </c>
      <c r="CF15" s="29">
        <v>26082</v>
      </c>
      <c r="CG15" s="57">
        <f t="shared" si="31"/>
        <v>88714.28571428571</v>
      </c>
      <c r="CH15" s="55">
        <v>13</v>
      </c>
      <c r="CI15" s="130">
        <v>27135</v>
      </c>
      <c r="CJ15" s="118">
        <f t="shared" si="32"/>
        <v>92928.08219178082</v>
      </c>
      <c r="CK15" s="132">
        <v>13</v>
      </c>
      <c r="CL15" s="29">
        <v>14859716</v>
      </c>
      <c r="CM15" s="57">
        <f t="shared" si="33"/>
        <v>50543.251700680274</v>
      </c>
      <c r="CN15" s="60">
        <v>7</v>
      </c>
      <c r="CO15" s="66"/>
      <c r="CP15" s="31"/>
      <c r="CQ15" s="66"/>
      <c r="CR15" s="31"/>
      <c r="CS15" s="32"/>
      <c r="CT15" s="32"/>
      <c r="CU15" s="31"/>
      <c r="CV15" s="31"/>
      <c r="CW15" s="130">
        <v>10027068</v>
      </c>
      <c r="CX15" s="118">
        <f t="shared" si="34"/>
        <v>34339.27397260274</v>
      </c>
      <c r="CY15" s="136">
        <v>14</v>
      </c>
      <c r="CZ15" s="73">
        <f t="shared" si="39"/>
        <v>101</v>
      </c>
      <c r="DA15" s="71">
        <v>5</v>
      </c>
      <c r="DB15" s="73">
        <f t="shared" si="35"/>
        <v>119</v>
      </c>
      <c r="DC15" s="164">
        <v>9</v>
      </c>
      <c r="DD15" s="73">
        <f t="shared" si="38"/>
        <v>-18</v>
      </c>
      <c r="DE15" s="73">
        <f t="shared" si="38"/>
        <v>-4</v>
      </c>
    </row>
    <row r="16" spans="1:109" ht="50.25" customHeight="1">
      <c r="A16" s="64">
        <v>11</v>
      </c>
      <c r="B16" s="65" t="s">
        <v>32</v>
      </c>
      <c r="C16" s="45">
        <v>1002</v>
      </c>
      <c r="D16" s="78">
        <v>922</v>
      </c>
      <c r="E16" s="19">
        <f t="shared" si="0"/>
        <v>-80</v>
      </c>
      <c r="F16" s="19">
        <v>10</v>
      </c>
      <c r="G16" s="78">
        <v>11</v>
      </c>
      <c r="H16" s="78">
        <f t="shared" si="1"/>
        <v>1</v>
      </c>
      <c r="I16" s="56">
        <f t="shared" si="2"/>
        <v>9.980039920159681</v>
      </c>
      <c r="J16" s="56">
        <f t="shared" si="3"/>
        <v>11.93058568329718</v>
      </c>
      <c r="K16" s="45">
        <v>5</v>
      </c>
      <c r="L16" s="45">
        <v>4</v>
      </c>
      <c r="M16" s="95">
        <f t="shared" si="4"/>
        <v>1.950545763137498</v>
      </c>
      <c r="N16" s="73">
        <f t="shared" si="5"/>
        <v>1</v>
      </c>
      <c r="O16" s="88">
        <v>20</v>
      </c>
      <c r="P16" s="89">
        <v>13</v>
      </c>
      <c r="Q16" s="84">
        <f t="shared" si="6"/>
        <v>-7</v>
      </c>
      <c r="R16" s="56">
        <f t="shared" si="7"/>
        <v>19.960079840319363</v>
      </c>
      <c r="S16" s="56">
        <f t="shared" si="8"/>
        <v>14.099783080260304</v>
      </c>
      <c r="T16" s="45">
        <v>12</v>
      </c>
      <c r="U16" s="45">
        <v>7</v>
      </c>
      <c r="V16" s="95">
        <f t="shared" si="9"/>
        <v>-5.860296760059059</v>
      </c>
      <c r="W16" s="73">
        <f t="shared" si="10"/>
        <v>5</v>
      </c>
      <c r="X16" s="19">
        <v>107</v>
      </c>
      <c r="Y16" s="45">
        <v>14</v>
      </c>
      <c r="Z16" s="153">
        <v>75</v>
      </c>
      <c r="AA16" s="152">
        <v>14</v>
      </c>
      <c r="AB16" s="73">
        <f t="shared" si="11"/>
        <v>-32</v>
      </c>
      <c r="AC16" s="73">
        <f t="shared" si="12"/>
        <v>0</v>
      </c>
      <c r="AD16" s="63">
        <v>372.6</v>
      </c>
      <c r="AE16" s="54">
        <f t="shared" si="13"/>
        <v>0.3718562874251497</v>
      </c>
      <c r="AF16" s="55">
        <v>8</v>
      </c>
      <c r="AG16" s="142">
        <v>653.8</v>
      </c>
      <c r="AH16" s="141">
        <f t="shared" si="14"/>
        <v>0.7091106290672451</v>
      </c>
      <c r="AI16" s="146">
        <v>2</v>
      </c>
      <c r="AJ16" s="165">
        <f t="shared" si="36"/>
        <v>0.3372543416420954</v>
      </c>
      <c r="AK16" s="73">
        <f t="shared" si="37"/>
        <v>6</v>
      </c>
      <c r="AL16" s="47">
        <v>1107882</v>
      </c>
      <c r="AM16" s="49">
        <f t="shared" si="15"/>
        <v>1105.6706586826347</v>
      </c>
      <c r="AN16" s="45">
        <v>15</v>
      </c>
      <c r="AO16" s="45">
        <v>1096470</v>
      </c>
      <c r="AP16" s="56">
        <f t="shared" si="16"/>
        <v>101.04079454978248</v>
      </c>
      <c r="AQ16" s="45">
        <v>12</v>
      </c>
      <c r="AR16" s="104">
        <v>1168359</v>
      </c>
      <c r="AS16" s="102">
        <f t="shared" si="17"/>
        <v>1267.2006507592191</v>
      </c>
      <c r="AT16" s="90">
        <v>15</v>
      </c>
      <c r="AU16" s="90">
        <v>1168290</v>
      </c>
      <c r="AV16" s="103">
        <f t="shared" si="18"/>
        <v>100.00590606784274</v>
      </c>
      <c r="AW16" s="90">
        <v>14</v>
      </c>
      <c r="AX16" s="20">
        <v>9</v>
      </c>
      <c r="AY16" s="157">
        <v>43.4</v>
      </c>
      <c r="AZ16" s="95">
        <f t="shared" si="19"/>
        <v>52.4</v>
      </c>
      <c r="BA16" s="159">
        <f t="shared" si="20"/>
        <v>52.29540918163673</v>
      </c>
      <c r="BB16" s="45">
        <v>6</v>
      </c>
      <c r="BC16" s="108">
        <v>9.1</v>
      </c>
      <c r="BD16" s="108">
        <v>44.2</v>
      </c>
      <c r="BE16" s="108">
        <f t="shared" si="21"/>
        <v>53.300000000000004</v>
      </c>
      <c r="BF16" s="108">
        <f t="shared" si="22"/>
        <v>57.80911062906725</v>
      </c>
      <c r="BG16" s="90">
        <v>4</v>
      </c>
      <c r="BH16" s="78">
        <v>319</v>
      </c>
      <c r="BI16" s="19">
        <v>269</v>
      </c>
      <c r="BJ16" s="19">
        <v>110</v>
      </c>
      <c r="BK16" s="20">
        <f t="shared" si="23"/>
        <v>84.32601880877742</v>
      </c>
      <c r="BL16" s="19">
        <v>9</v>
      </c>
      <c r="BM16" s="19">
        <f t="shared" si="24"/>
        <v>34.48275862068966</v>
      </c>
      <c r="BN16" s="19">
        <v>12</v>
      </c>
      <c r="BO16" s="89">
        <v>313</v>
      </c>
      <c r="BP16" s="88">
        <v>265</v>
      </c>
      <c r="BQ16" s="88">
        <v>105</v>
      </c>
      <c r="BR16" s="88">
        <f t="shared" si="25"/>
        <v>84.66453674121406</v>
      </c>
      <c r="BS16" s="88">
        <v>10</v>
      </c>
      <c r="BT16" s="88">
        <f t="shared" si="26"/>
        <v>33.54632587859425</v>
      </c>
      <c r="BU16" s="88">
        <v>12</v>
      </c>
      <c r="BV16" s="26">
        <v>1774</v>
      </c>
      <c r="BW16" s="57">
        <f t="shared" si="27"/>
        <v>1612.727272727273</v>
      </c>
      <c r="BX16" s="57">
        <v>13</v>
      </c>
      <c r="BY16" s="57">
        <f t="shared" si="28"/>
        <v>556.1128526645768</v>
      </c>
      <c r="BZ16" s="58">
        <v>12</v>
      </c>
      <c r="CA16" s="119">
        <v>1819</v>
      </c>
      <c r="CB16" s="118">
        <f t="shared" si="29"/>
        <v>1732.3809523809523</v>
      </c>
      <c r="CC16" s="118">
        <v>13</v>
      </c>
      <c r="CD16" s="118">
        <f t="shared" si="30"/>
        <v>581.1501597444089</v>
      </c>
      <c r="CE16" s="126">
        <v>12</v>
      </c>
      <c r="CF16" s="29">
        <v>50292</v>
      </c>
      <c r="CG16" s="57">
        <f t="shared" si="31"/>
        <v>157655.1724137931</v>
      </c>
      <c r="CH16" s="55">
        <v>4</v>
      </c>
      <c r="CI16" s="130">
        <v>52127</v>
      </c>
      <c r="CJ16" s="118">
        <f t="shared" si="32"/>
        <v>166539.93610223642</v>
      </c>
      <c r="CK16" s="132">
        <v>4</v>
      </c>
      <c r="CL16" s="29">
        <v>12547284</v>
      </c>
      <c r="CM16" s="57">
        <f t="shared" si="33"/>
        <v>39333.17868338558</v>
      </c>
      <c r="CN16" s="60">
        <v>13</v>
      </c>
      <c r="CO16" s="66">
        <v>75.5</v>
      </c>
      <c r="CP16" s="31">
        <v>5</v>
      </c>
      <c r="CQ16" s="66">
        <v>46.3</v>
      </c>
      <c r="CR16" s="31">
        <v>7</v>
      </c>
      <c r="CS16" s="32">
        <v>6</v>
      </c>
      <c r="CT16" s="32">
        <v>5</v>
      </c>
      <c r="CU16" s="31">
        <f>CP16+CR16+CS16+CT16</f>
        <v>23</v>
      </c>
      <c r="CV16" s="31">
        <v>11</v>
      </c>
      <c r="CW16" s="130">
        <v>13946205</v>
      </c>
      <c r="CX16" s="118">
        <f t="shared" si="34"/>
        <v>44556.565495207666</v>
      </c>
      <c r="CY16" s="136">
        <v>11</v>
      </c>
      <c r="CZ16" s="73">
        <f t="shared" si="39"/>
        <v>135</v>
      </c>
      <c r="DA16" s="71">
        <v>14</v>
      </c>
      <c r="DB16" s="73">
        <f t="shared" si="35"/>
        <v>122</v>
      </c>
      <c r="DC16" s="164">
        <v>10</v>
      </c>
      <c r="DD16" s="73">
        <f t="shared" si="38"/>
        <v>13</v>
      </c>
      <c r="DE16" s="73">
        <f t="shared" si="38"/>
        <v>4</v>
      </c>
    </row>
    <row r="17" spans="1:109" ht="50.25" customHeight="1">
      <c r="A17" s="81">
        <v>14</v>
      </c>
      <c r="B17" s="82" t="s">
        <v>38</v>
      </c>
      <c r="C17" s="48">
        <v>595</v>
      </c>
      <c r="D17" s="79">
        <v>691</v>
      </c>
      <c r="E17" s="19">
        <f t="shared" si="0"/>
        <v>96</v>
      </c>
      <c r="F17" s="33">
        <v>4</v>
      </c>
      <c r="G17" s="79">
        <v>6</v>
      </c>
      <c r="H17" s="78">
        <f t="shared" si="1"/>
        <v>2</v>
      </c>
      <c r="I17" s="56">
        <f t="shared" si="2"/>
        <v>6.722689075630252</v>
      </c>
      <c r="J17" s="56">
        <f t="shared" si="3"/>
        <v>8.683068017366137</v>
      </c>
      <c r="K17" s="45">
        <v>11</v>
      </c>
      <c r="L17" s="45">
        <v>8</v>
      </c>
      <c r="M17" s="95">
        <f t="shared" si="4"/>
        <v>1.9603789417358852</v>
      </c>
      <c r="N17" s="73">
        <f t="shared" si="5"/>
        <v>3</v>
      </c>
      <c r="O17" s="94">
        <v>14</v>
      </c>
      <c r="P17" s="92">
        <v>5</v>
      </c>
      <c r="Q17" s="84">
        <f t="shared" si="6"/>
        <v>-9</v>
      </c>
      <c r="R17" s="56">
        <f t="shared" si="7"/>
        <v>23.52941176470588</v>
      </c>
      <c r="S17" s="56">
        <f t="shared" si="8"/>
        <v>7.23589001447178</v>
      </c>
      <c r="T17" s="45">
        <v>15</v>
      </c>
      <c r="U17" s="45">
        <v>1</v>
      </c>
      <c r="V17" s="95">
        <f t="shared" si="9"/>
        <v>-16.2935217502341</v>
      </c>
      <c r="W17" s="73">
        <f t="shared" si="10"/>
        <v>14</v>
      </c>
      <c r="X17" s="48">
        <v>65</v>
      </c>
      <c r="Y17" s="48">
        <v>3</v>
      </c>
      <c r="Z17" s="154">
        <v>71</v>
      </c>
      <c r="AA17" s="154">
        <v>10</v>
      </c>
      <c r="AB17" s="73">
        <f t="shared" si="11"/>
        <v>6</v>
      </c>
      <c r="AC17" s="73">
        <f t="shared" si="12"/>
        <v>-7</v>
      </c>
      <c r="AD17" s="63">
        <v>312.1</v>
      </c>
      <c r="AE17" s="54">
        <f t="shared" si="13"/>
        <v>0.5245378151260505</v>
      </c>
      <c r="AF17" s="55">
        <v>5</v>
      </c>
      <c r="AG17" s="142">
        <v>0</v>
      </c>
      <c r="AH17" s="141">
        <f t="shared" si="14"/>
        <v>0</v>
      </c>
      <c r="AI17" s="146">
        <v>16</v>
      </c>
      <c r="AJ17" s="165">
        <f t="shared" si="36"/>
        <v>-0.5245378151260505</v>
      </c>
      <c r="AK17" s="73">
        <f t="shared" si="37"/>
        <v>-11</v>
      </c>
      <c r="AL17" s="52">
        <v>1271713</v>
      </c>
      <c r="AM17" s="49">
        <f t="shared" si="15"/>
        <v>2137.3327731092436</v>
      </c>
      <c r="AN17" s="45">
        <v>5</v>
      </c>
      <c r="AO17" s="48">
        <v>1156595</v>
      </c>
      <c r="AP17" s="56">
        <f t="shared" si="16"/>
        <v>109.95318153718459</v>
      </c>
      <c r="AQ17" s="48">
        <v>2</v>
      </c>
      <c r="AR17" s="101">
        <v>1183616</v>
      </c>
      <c r="AS17" s="102">
        <f t="shared" si="17"/>
        <v>1712.903039073806</v>
      </c>
      <c r="AT17" s="90">
        <v>5</v>
      </c>
      <c r="AU17" s="91">
        <v>998907</v>
      </c>
      <c r="AV17" s="103">
        <f t="shared" si="18"/>
        <v>118.491110784087</v>
      </c>
      <c r="AW17" s="91">
        <v>5</v>
      </c>
      <c r="AX17" s="20">
        <v>7.8</v>
      </c>
      <c r="AY17" s="157">
        <v>39.2</v>
      </c>
      <c r="AZ17" s="95">
        <f t="shared" si="19"/>
        <v>47</v>
      </c>
      <c r="BA17" s="159">
        <f t="shared" si="20"/>
        <v>78.99159663865547</v>
      </c>
      <c r="BB17" s="45">
        <v>12</v>
      </c>
      <c r="BC17" s="103">
        <v>12.5</v>
      </c>
      <c r="BD17" s="103">
        <v>62.8</v>
      </c>
      <c r="BE17" s="108">
        <f t="shared" si="21"/>
        <v>75.3</v>
      </c>
      <c r="BF17" s="108">
        <f t="shared" si="22"/>
        <v>108.972503617945</v>
      </c>
      <c r="BG17" s="90">
        <v>14</v>
      </c>
      <c r="BH17" s="79">
        <v>242</v>
      </c>
      <c r="BI17" s="45">
        <v>177</v>
      </c>
      <c r="BJ17" s="45">
        <v>77</v>
      </c>
      <c r="BK17" s="20">
        <f t="shared" si="23"/>
        <v>73.14049586776859</v>
      </c>
      <c r="BL17" s="45">
        <v>12</v>
      </c>
      <c r="BM17" s="19">
        <f t="shared" si="24"/>
        <v>31.818181818181817</v>
      </c>
      <c r="BN17" s="45">
        <v>13</v>
      </c>
      <c r="BO17" s="92">
        <v>243</v>
      </c>
      <c r="BP17" s="90">
        <v>181</v>
      </c>
      <c r="BQ17" s="90">
        <v>81</v>
      </c>
      <c r="BR17" s="88">
        <f t="shared" si="25"/>
        <v>74.48559670781893</v>
      </c>
      <c r="BS17" s="90">
        <v>11</v>
      </c>
      <c r="BT17" s="88">
        <f t="shared" si="26"/>
        <v>33.33333333333333</v>
      </c>
      <c r="BU17" s="90">
        <v>13</v>
      </c>
      <c r="BV17" s="57">
        <v>993</v>
      </c>
      <c r="BW17" s="57">
        <f t="shared" si="27"/>
        <v>1289.6103896103898</v>
      </c>
      <c r="BX17" s="57">
        <v>15</v>
      </c>
      <c r="BY17" s="57">
        <f t="shared" si="28"/>
        <v>410.33057851239676</v>
      </c>
      <c r="BZ17" s="58">
        <v>14</v>
      </c>
      <c r="CA17" s="118">
        <v>1230</v>
      </c>
      <c r="CB17" s="118">
        <f t="shared" si="29"/>
        <v>1518.5185185185185</v>
      </c>
      <c r="CC17" s="118">
        <v>14</v>
      </c>
      <c r="CD17" s="118">
        <f t="shared" si="30"/>
        <v>506.17283950617286</v>
      </c>
      <c r="CE17" s="126">
        <v>14</v>
      </c>
      <c r="CF17" s="58">
        <v>20077</v>
      </c>
      <c r="CG17" s="57">
        <f t="shared" si="31"/>
        <v>82962.80991735538</v>
      </c>
      <c r="CH17" s="55">
        <v>14</v>
      </c>
      <c r="CI17" s="126">
        <v>21092</v>
      </c>
      <c r="CJ17" s="118">
        <f t="shared" si="32"/>
        <v>86798.35390946502</v>
      </c>
      <c r="CK17" s="132">
        <v>14</v>
      </c>
      <c r="CL17" s="29">
        <v>13485980</v>
      </c>
      <c r="CM17" s="57">
        <f t="shared" si="33"/>
        <v>55727.19008264463</v>
      </c>
      <c r="CN17" s="60">
        <v>5</v>
      </c>
      <c r="CO17" s="61"/>
      <c r="CP17" s="62"/>
      <c r="CQ17" s="61"/>
      <c r="CR17" s="62"/>
      <c r="CS17" s="62"/>
      <c r="CT17" s="62"/>
      <c r="CU17" s="62"/>
      <c r="CV17" s="62"/>
      <c r="CW17" s="126">
        <v>15053765</v>
      </c>
      <c r="CX17" s="118">
        <f t="shared" si="34"/>
        <v>61949.65020576132</v>
      </c>
      <c r="CY17" s="136">
        <v>5</v>
      </c>
      <c r="CZ17" s="73">
        <f t="shared" si="39"/>
        <v>126</v>
      </c>
      <c r="DA17" s="70">
        <v>12</v>
      </c>
      <c r="DB17" s="73">
        <f t="shared" si="35"/>
        <v>130</v>
      </c>
      <c r="DC17" s="163">
        <v>11</v>
      </c>
      <c r="DD17" s="73">
        <f t="shared" si="38"/>
        <v>-4</v>
      </c>
      <c r="DE17" s="73">
        <f t="shared" si="38"/>
        <v>1</v>
      </c>
    </row>
    <row r="18" spans="1:109" ht="50.25" customHeight="1">
      <c r="A18" s="64">
        <v>17</v>
      </c>
      <c r="B18" s="65" t="s">
        <v>33</v>
      </c>
      <c r="C18" s="45">
        <v>588</v>
      </c>
      <c r="D18" s="78">
        <v>596</v>
      </c>
      <c r="E18" s="19">
        <f t="shared" si="0"/>
        <v>8</v>
      </c>
      <c r="F18" s="19">
        <v>3</v>
      </c>
      <c r="G18" s="78">
        <v>8</v>
      </c>
      <c r="H18" s="78">
        <f t="shared" si="1"/>
        <v>5</v>
      </c>
      <c r="I18" s="56">
        <f t="shared" si="2"/>
        <v>5.1020408163265305</v>
      </c>
      <c r="J18" s="56">
        <f t="shared" si="3"/>
        <v>13.422818791946309</v>
      </c>
      <c r="K18" s="45">
        <v>16</v>
      </c>
      <c r="L18" s="45">
        <v>3</v>
      </c>
      <c r="M18" s="95">
        <f t="shared" si="4"/>
        <v>8.320777975619778</v>
      </c>
      <c r="N18" s="73">
        <f t="shared" si="5"/>
        <v>13</v>
      </c>
      <c r="O18" s="88">
        <v>5</v>
      </c>
      <c r="P18" s="89">
        <v>9</v>
      </c>
      <c r="Q18" s="84">
        <f t="shared" si="6"/>
        <v>4</v>
      </c>
      <c r="R18" s="56">
        <f t="shared" si="7"/>
        <v>8.503401360544219</v>
      </c>
      <c r="S18" s="56">
        <f t="shared" si="8"/>
        <v>15.100671140939598</v>
      </c>
      <c r="T18" s="45">
        <v>2</v>
      </c>
      <c r="U18" s="45">
        <v>9</v>
      </c>
      <c r="V18" s="95">
        <f t="shared" si="9"/>
        <v>6.597269780395379</v>
      </c>
      <c r="W18" s="73">
        <f t="shared" si="10"/>
        <v>-7</v>
      </c>
      <c r="X18" s="45">
        <v>88</v>
      </c>
      <c r="Y18" s="45">
        <v>8</v>
      </c>
      <c r="Z18" s="152">
        <v>85</v>
      </c>
      <c r="AA18" s="152">
        <v>16</v>
      </c>
      <c r="AB18" s="73">
        <f t="shared" si="11"/>
        <v>-3</v>
      </c>
      <c r="AC18" s="73">
        <f t="shared" si="12"/>
        <v>-8</v>
      </c>
      <c r="AD18" s="63">
        <v>359.1</v>
      </c>
      <c r="AE18" s="54">
        <f t="shared" si="13"/>
        <v>0.6107142857142858</v>
      </c>
      <c r="AF18" s="55">
        <v>2</v>
      </c>
      <c r="AG18" s="142">
        <v>110.3</v>
      </c>
      <c r="AH18" s="141">
        <f t="shared" si="14"/>
        <v>0.18506711409395973</v>
      </c>
      <c r="AI18" s="146">
        <v>11</v>
      </c>
      <c r="AJ18" s="165">
        <f t="shared" si="36"/>
        <v>-0.42564717162032606</v>
      </c>
      <c r="AK18" s="73">
        <f t="shared" si="37"/>
        <v>-9</v>
      </c>
      <c r="AL18" s="52">
        <v>1059203</v>
      </c>
      <c r="AM18" s="49">
        <f t="shared" si="15"/>
        <v>1801.3656462585034</v>
      </c>
      <c r="AN18" s="45">
        <v>7</v>
      </c>
      <c r="AO18" s="45">
        <v>911040</v>
      </c>
      <c r="AP18" s="56">
        <f t="shared" si="16"/>
        <v>116.26306199508254</v>
      </c>
      <c r="AQ18" s="45">
        <v>1</v>
      </c>
      <c r="AR18" s="101">
        <v>1414014</v>
      </c>
      <c r="AS18" s="102">
        <f t="shared" si="17"/>
        <v>2372.506711409396</v>
      </c>
      <c r="AT18" s="90">
        <v>1</v>
      </c>
      <c r="AU18" s="90">
        <v>954907</v>
      </c>
      <c r="AV18" s="103">
        <f t="shared" si="18"/>
        <v>148.07871342444867</v>
      </c>
      <c r="AW18" s="90">
        <v>1</v>
      </c>
      <c r="AX18" s="20">
        <v>3.3</v>
      </c>
      <c r="AY18" s="157">
        <v>164</v>
      </c>
      <c r="AZ18" s="95">
        <f t="shared" si="19"/>
        <v>167.3</v>
      </c>
      <c r="BA18" s="159">
        <f t="shared" si="20"/>
        <v>284.5238095238096</v>
      </c>
      <c r="BB18" s="45">
        <v>16</v>
      </c>
      <c r="BC18" s="103">
        <v>4.9</v>
      </c>
      <c r="BD18" s="103">
        <v>43.4</v>
      </c>
      <c r="BE18" s="108">
        <f t="shared" si="21"/>
        <v>48.3</v>
      </c>
      <c r="BF18" s="108">
        <f t="shared" si="22"/>
        <v>81.04026845637584</v>
      </c>
      <c r="BG18" s="90">
        <v>10</v>
      </c>
      <c r="BH18" s="78">
        <v>185</v>
      </c>
      <c r="BI18" s="45">
        <v>26</v>
      </c>
      <c r="BJ18" s="45">
        <v>8</v>
      </c>
      <c r="BK18" s="20">
        <f t="shared" si="23"/>
        <v>14.054054054054054</v>
      </c>
      <c r="BL18" s="45">
        <v>17</v>
      </c>
      <c r="BM18" s="19">
        <f t="shared" si="24"/>
        <v>4.324324324324325</v>
      </c>
      <c r="BN18" s="45">
        <v>17</v>
      </c>
      <c r="BO18" s="89">
        <v>181</v>
      </c>
      <c r="BP18" s="90">
        <v>65</v>
      </c>
      <c r="BQ18" s="90">
        <v>16</v>
      </c>
      <c r="BR18" s="88">
        <f t="shared" si="25"/>
        <v>35.91160220994475</v>
      </c>
      <c r="BS18" s="90">
        <v>16</v>
      </c>
      <c r="BT18" s="88">
        <f t="shared" si="26"/>
        <v>8.83977900552486</v>
      </c>
      <c r="BU18" s="90">
        <v>16</v>
      </c>
      <c r="BV18" s="57">
        <v>105</v>
      </c>
      <c r="BW18" s="57">
        <f t="shared" si="27"/>
        <v>1312.5</v>
      </c>
      <c r="BX18" s="57">
        <v>14</v>
      </c>
      <c r="BY18" s="57">
        <f t="shared" si="28"/>
        <v>56.75675675675676</v>
      </c>
      <c r="BZ18" s="58">
        <v>17</v>
      </c>
      <c r="CA18" s="118">
        <v>237</v>
      </c>
      <c r="CB18" s="118">
        <f t="shared" si="29"/>
        <v>1481.25</v>
      </c>
      <c r="CC18" s="118">
        <v>15</v>
      </c>
      <c r="CD18" s="118">
        <f t="shared" si="30"/>
        <v>130.939226519337</v>
      </c>
      <c r="CE18" s="126">
        <v>16</v>
      </c>
      <c r="CF18" s="58">
        <v>17361</v>
      </c>
      <c r="CG18" s="57">
        <f t="shared" si="31"/>
        <v>93843.24324324324</v>
      </c>
      <c r="CH18" s="55">
        <v>11</v>
      </c>
      <c r="CI18" s="126">
        <v>18539</v>
      </c>
      <c r="CJ18" s="118">
        <f t="shared" si="32"/>
        <v>102425.41436464089</v>
      </c>
      <c r="CK18" s="132">
        <v>11</v>
      </c>
      <c r="CL18" s="29">
        <v>4675500</v>
      </c>
      <c r="CM18" s="57">
        <f t="shared" si="33"/>
        <v>25272.972972972973</v>
      </c>
      <c r="CN18" s="60">
        <v>15</v>
      </c>
      <c r="CO18" s="61"/>
      <c r="CP18" s="62"/>
      <c r="CQ18" s="61"/>
      <c r="CR18" s="62"/>
      <c r="CS18" s="62"/>
      <c r="CT18" s="62"/>
      <c r="CU18" s="62"/>
      <c r="CV18" s="62"/>
      <c r="CW18" s="126">
        <v>8959900</v>
      </c>
      <c r="CX18" s="118">
        <f t="shared" si="34"/>
        <v>49502.20994475138</v>
      </c>
      <c r="CY18" s="136">
        <v>10</v>
      </c>
      <c r="CZ18" s="73">
        <f t="shared" si="39"/>
        <v>143</v>
      </c>
      <c r="DA18" s="70">
        <v>16</v>
      </c>
      <c r="DB18" s="73">
        <f t="shared" si="35"/>
        <v>135</v>
      </c>
      <c r="DC18" s="163">
        <v>12</v>
      </c>
      <c r="DD18" s="73">
        <f t="shared" si="38"/>
        <v>8</v>
      </c>
      <c r="DE18" s="73">
        <f t="shared" si="38"/>
        <v>4</v>
      </c>
    </row>
    <row r="19" spans="1:109" ht="50.25" customHeight="1">
      <c r="A19" s="64">
        <v>10</v>
      </c>
      <c r="B19" s="65" t="s">
        <v>39</v>
      </c>
      <c r="C19" s="45">
        <v>907</v>
      </c>
      <c r="D19" s="78">
        <v>905</v>
      </c>
      <c r="E19" s="19">
        <f t="shared" si="0"/>
        <v>-2</v>
      </c>
      <c r="F19" s="19">
        <v>8</v>
      </c>
      <c r="G19" s="78">
        <v>17</v>
      </c>
      <c r="H19" s="78">
        <f t="shared" si="1"/>
        <v>9</v>
      </c>
      <c r="I19" s="56">
        <f t="shared" si="2"/>
        <v>8.820286659316428</v>
      </c>
      <c r="J19" s="56">
        <f t="shared" si="3"/>
        <v>18.784530386740332</v>
      </c>
      <c r="K19" s="45">
        <v>8</v>
      </c>
      <c r="L19" s="45">
        <v>1</v>
      </c>
      <c r="M19" s="95">
        <f t="shared" si="4"/>
        <v>9.964243727423904</v>
      </c>
      <c r="N19" s="73">
        <f t="shared" si="5"/>
        <v>7</v>
      </c>
      <c r="O19" s="88">
        <v>9</v>
      </c>
      <c r="P19" s="89">
        <v>16</v>
      </c>
      <c r="Q19" s="84">
        <f t="shared" si="6"/>
        <v>7</v>
      </c>
      <c r="R19" s="56">
        <f t="shared" si="7"/>
        <v>9.922822491730981</v>
      </c>
      <c r="S19" s="56">
        <f t="shared" si="8"/>
        <v>17.679558011049725</v>
      </c>
      <c r="T19" s="45">
        <v>3</v>
      </c>
      <c r="U19" s="45">
        <v>11</v>
      </c>
      <c r="V19" s="95">
        <f t="shared" si="9"/>
        <v>7.7567355193187435</v>
      </c>
      <c r="W19" s="73">
        <f t="shared" si="10"/>
        <v>-8</v>
      </c>
      <c r="X19" s="45">
        <v>65</v>
      </c>
      <c r="Y19" s="45">
        <v>3</v>
      </c>
      <c r="Z19" s="152">
        <v>72</v>
      </c>
      <c r="AA19" s="152">
        <v>11</v>
      </c>
      <c r="AB19" s="73">
        <f t="shared" si="11"/>
        <v>7</v>
      </c>
      <c r="AC19" s="73">
        <f t="shared" si="12"/>
        <v>-8</v>
      </c>
      <c r="AD19" s="63">
        <v>111.7</v>
      </c>
      <c r="AE19" s="54">
        <f t="shared" si="13"/>
        <v>0.12315325248070563</v>
      </c>
      <c r="AF19" s="55">
        <v>14</v>
      </c>
      <c r="AG19" s="142">
        <v>85.8</v>
      </c>
      <c r="AH19" s="141">
        <f t="shared" si="14"/>
        <v>0.09480662983425414</v>
      </c>
      <c r="AI19" s="146">
        <v>14</v>
      </c>
      <c r="AJ19" s="165">
        <f t="shared" si="36"/>
        <v>-0.02834662264645149</v>
      </c>
      <c r="AK19" s="73">
        <f t="shared" si="37"/>
        <v>0</v>
      </c>
      <c r="AL19" s="52">
        <v>1345037</v>
      </c>
      <c r="AM19" s="49">
        <f t="shared" si="15"/>
        <v>1482.9514884233738</v>
      </c>
      <c r="AN19" s="45">
        <v>10</v>
      </c>
      <c r="AO19" s="45">
        <v>1241039</v>
      </c>
      <c r="AP19" s="56">
        <f t="shared" si="16"/>
        <v>108.37991392695957</v>
      </c>
      <c r="AQ19" s="45">
        <v>5</v>
      </c>
      <c r="AR19" s="101">
        <v>1459512</v>
      </c>
      <c r="AS19" s="102">
        <f t="shared" si="17"/>
        <v>1612.7204419889504</v>
      </c>
      <c r="AT19" s="90">
        <v>8</v>
      </c>
      <c r="AU19" s="90">
        <v>1185666</v>
      </c>
      <c r="AV19" s="103">
        <f t="shared" si="18"/>
        <v>123.09638633476881</v>
      </c>
      <c r="AW19" s="90">
        <v>3</v>
      </c>
      <c r="AX19" s="20">
        <v>22.6</v>
      </c>
      <c r="AY19" s="157">
        <v>27.4</v>
      </c>
      <c r="AZ19" s="95">
        <f t="shared" si="19"/>
        <v>50</v>
      </c>
      <c r="BA19" s="159">
        <f t="shared" si="20"/>
        <v>55.12679162072767</v>
      </c>
      <c r="BB19" s="45">
        <v>7</v>
      </c>
      <c r="BC19" s="103">
        <v>22.2</v>
      </c>
      <c r="BD19" s="103">
        <v>32.2</v>
      </c>
      <c r="BE19" s="108">
        <f t="shared" si="21"/>
        <v>54.400000000000006</v>
      </c>
      <c r="BF19" s="108">
        <f t="shared" si="22"/>
        <v>60.11049723756907</v>
      </c>
      <c r="BG19" s="90">
        <v>5</v>
      </c>
      <c r="BH19" s="78">
        <v>258</v>
      </c>
      <c r="BI19" s="45">
        <v>179</v>
      </c>
      <c r="BJ19" s="45">
        <v>30</v>
      </c>
      <c r="BK19" s="20">
        <f t="shared" si="23"/>
        <v>69.37984496124031</v>
      </c>
      <c r="BL19" s="45">
        <v>14</v>
      </c>
      <c r="BM19" s="19">
        <f t="shared" si="24"/>
        <v>11.627906976744185</v>
      </c>
      <c r="BN19" s="45">
        <v>16</v>
      </c>
      <c r="BO19" s="89">
        <v>248</v>
      </c>
      <c r="BP19" s="90">
        <v>179</v>
      </c>
      <c r="BQ19" s="90">
        <v>28</v>
      </c>
      <c r="BR19" s="88">
        <f t="shared" si="25"/>
        <v>72.17741935483872</v>
      </c>
      <c r="BS19" s="90">
        <v>12</v>
      </c>
      <c r="BT19" s="88">
        <f t="shared" si="26"/>
        <v>11.29032258064516</v>
      </c>
      <c r="BU19" s="90">
        <v>15</v>
      </c>
      <c r="BV19" s="57">
        <v>361</v>
      </c>
      <c r="BW19" s="57">
        <f t="shared" si="27"/>
        <v>1203.3333333333333</v>
      </c>
      <c r="BX19" s="57">
        <v>16</v>
      </c>
      <c r="BY19" s="57">
        <f t="shared" si="28"/>
        <v>139.92248062015506</v>
      </c>
      <c r="BZ19" s="58">
        <v>16</v>
      </c>
      <c r="CA19" s="118">
        <v>260</v>
      </c>
      <c r="CB19" s="118">
        <f t="shared" si="29"/>
        <v>928.5714285714287</v>
      </c>
      <c r="CC19" s="118">
        <v>17</v>
      </c>
      <c r="CD19" s="118">
        <f t="shared" si="30"/>
        <v>104.83870967741935</v>
      </c>
      <c r="CE19" s="126">
        <v>17</v>
      </c>
      <c r="CF19" s="58">
        <v>31856</v>
      </c>
      <c r="CG19" s="57">
        <f t="shared" si="31"/>
        <v>123472.86821705427</v>
      </c>
      <c r="CH19" s="55">
        <v>8</v>
      </c>
      <c r="CI19" s="126">
        <v>33006</v>
      </c>
      <c r="CJ19" s="118">
        <f t="shared" si="32"/>
        <v>133088.70967741936</v>
      </c>
      <c r="CK19" s="132">
        <v>7</v>
      </c>
      <c r="CL19" s="29">
        <v>14995234</v>
      </c>
      <c r="CM19" s="57">
        <f t="shared" si="33"/>
        <v>58121.06201550388</v>
      </c>
      <c r="CN19" s="60">
        <v>4</v>
      </c>
      <c r="CO19" s="61"/>
      <c r="CP19" s="62"/>
      <c r="CQ19" s="61"/>
      <c r="CR19" s="62"/>
      <c r="CS19" s="62"/>
      <c r="CT19" s="62"/>
      <c r="CU19" s="62"/>
      <c r="CV19" s="62"/>
      <c r="CW19" s="126">
        <v>7862046</v>
      </c>
      <c r="CX19" s="118">
        <f t="shared" si="34"/>
        <v>31701.798387096773</v>
      </c>
      <c r="CY19" s="136">
        <v>16</v>
      </c>
      <c r="CZ19" s="73">
        <f t="shared" si="39"/>
        <v>124</v>
      </c>
      <c r="DA19" s="70">
        <v>10</v>
      </c>
      <c r="DB19" s="73">
        <f t="shared" si="35"/>
        <v>137</v>
      </c>
      <c r="DC19" s="163">
        <v>13</v>
      </c>
      <c r="DD19" s="73">
        <f t="shared" si="38"/>
        <v>-13</v>
      </c>
      <c r="DE19" s="73">
        <f t="shared" si="38"/>
        <v>-3</v>
      </c>
    </row>
    <row r="20" spans="1:109" ht="50.25" customHeight="1">
      <c r="A20" s="64">
        <v>15</v>
      </c>
      <c r="B20" s="65" t="s">
        <v>36</v>
      </c>
      <c r="C20" s="45">
        <v>1082</v>
      </c>
      <c r="D20" s="78">
        <v>979</v>
      </c>
      <c r="E20" s="19">
        <f t="shared" si="0"/>
        <v>-103</v>
      </c>
      <c r="F20" s="19">
        <v>6</v>
      </c>
      <c r="G20" s="78">
        <v>6</v>
      </c>
      <c r="H20" s="78">
        <f t="shared" si="1"/>
        <v>0</v>
      </c>
      <c r="I20" s="56">
        <f t="shared" si="2"/>
        <v>5.545286506469501</v>
      </c>
      <c r="J20" s="56">
        <f t="shared" si="3"/>
        <v>6.1287027579162405</v>
      </c>
      <c r="K20" s="45">
        <v>14</v>
      </c>
      <c r="L20" s="45">
        <v>13</v>
      </c>
      <c r="M20" s="95">
        <f t="shared" si="4"/>
        <v>0.5834162514467396</v>
      </c>
      <c r="N20" s="73">
        <f t="shared" si="5"/>
        <v>1</v>
      </c>
      <c r="O20" s="88">
        <v>8</v>
      </c>
      <c r="P20" s="89">
        <v>19</v>
      </c>
      <c r="Q20" s="84">
        <f t="shared" si="6"/>
        <v>11</v>
      </c>
      <c r="R20" s="56">
        <f t="shared" si="7"/>
        <v>7.393715341959335</v>
      </c>
      <c r="S20" s="56">
        <f t="shared" si="8"/>
        <v>19.40755873340143</v>
      </c>
      <c r="T20" s="45">
        <v>1</v>
      </c>
      <c r="U20" s="45">
        <v>14</v>
      </c>
      <c r="V20" s="95">
        <f t="shared" si="9"/>
        <v>12.013843391442094</v>
      </c>
      <c r="W20" s="73">
        <f t="shared" si="10"/>
        <v>-13</v>
      </c>
      <c r="X20" s="45">
        <v>101</v>
      </c>
      <c r="Y20" s="45">
        <v>11</v>
      </c>
      <c r="Z20" s="152">
        <v>37</v>
      </c>
      <c r="AA20" s="152">
        <v>3</v>
      </c>
      <c r="AB20" s="73">
        <f t="shared" si="11"/>
        <v>-64</v>
      </c>
      <c r="AC20" s="73">
        <f t="shared" si="12"/>
        <v>8</v>
      </c>
      <c r="AD20" s="63">
        <v>0</v>
      </c>
      <c r="AE20" s="54">
        <f t="shared" si="13"/>
        <v>0</v>
      </c>
      <c r="AF20" s="55">
        <v>17</v>
      </c>
      <c r="AG20" s="142">
        <v>0</v>
      </c>
      <c r="AH20" s="141">
        <f t="shared" si="14"/>
        <v>0</v>
      </c>
      <c r="AI20" s="146">
        <v>16</v>
      </c>
      <c r="AJ20" s="165">
        <f t="shared" si="36"/>
        <v>0</v>
      </c>
      <c r="AK20" s="73">
        <f t="shared" si="37"/>
        <v>1</v>
      </c>
      <c r="AL20" s="52">
        <v>1852494</v>
      </c>
      <c r="AM20" s="49">
        <f t="shared" si="15"/>
        <v>1712.1016635859519</v>
      </c>
      <c r="AN20" s="45">
        <v>9</v>
      </c>
      <c r="AO20" s="45">
        <v>1823581</v>
      </c>
      <c r="AP20" s="56">
        <f t="shared" si="16"/>
        <v>101.58550675840559</v>
      </c>
      <c r="AQ20" s="45">
        <v>11</v>
      </c>
      <c r="AR20" s="101">
        <v>1587670</v>
      </c>
      <c r="AS20" s="102">
        <f t="shared" si="17"/>
        <v>1621.7262512768132</v>
      </c>
      <c r="AT20" s="90">
        <v>7</v>
      </c>
      <c r="AU20" s="90">
        <v>1563810</v>
      </c>
      <c r="AV20" s="103">
        <f t="shared" si="18"/>
        <v>101.52576080214348</v>
      </c>
      <c r="AW20" s="90">
        <v>10</v>
      </c>
      <c r="AX20" s="20">
        <v>19.7</v>
      </c>
      <c r="AY20" s="157">
        <v>150.1</v>
      </c>
      <c r="AZ20" s="95">
        <f t="shared" si="19"/>
        <v>169.79999999999998</v>
      </c>
      <c r="BA20" s="159">
        <f t="shared" si="20"/>
        <v>156.93160813308685</v>
      </c>
      <c r="BB20" s="45">
        <v>15</v>
      </c>
      <c r="BC20" s="103">
        <v>29.2</v>
      </c>
      <c r="BD20" s="103">
        <v>153.2</v>
      </c>
      <c r="BE20" s="108">
        <f t="shared" si="21"/>
        <v>182.39999999999998</v>
      </c>
      <c r="BF20" s="108">
        <f t="shared" si="22"/>
        <v>186.3125638406537</v>
      </c>
      <c r="BG20" s="90">
        <v>16</v>
      </c>
      <c r="BH20" s="78">
        <v>402</v>
      </c>
      <c r="BI20" s="45">
        <v>266</v>
      </c>
      <c r="BJ20" s="45">
        <v>152</v>
      </c>
      <c r="BK20" s="20">
        <f t="shared" si="23"/>
        <v>66.16915422885572</v>
      </c>
      <c r="BL20" s="45">
        <v>15</v>
      </c>
      <c r="BM20" s="19">
        <f t="shared" si="24"/>
        <v>37.81094527363184</v>
      </c>
      <c r="BN20" s="45">
        <v>11</v>
      </c>
      <c r="BO20" s="89">
        <v>401</v>
      </c>
      <c r="BP20" s="90">
        <v>258</v>
      </c>
      <c r="BQ20" s="90">
        <v>153</v>
      </c>
      <c r="BR20" s="88">
        <f t="shared" si="25"/>
        <v>64.33915211970074</v>
      </c>
      <c r="BS20" s="90">
        <v>14</v>
      </c>
      <c r="BT20" s="88">
        <f t="shared" si="26"/>
        <v>38.15461346633416</v>
      </c>
      <c r="BU20" s="90">
        <v>10</v>
      </c>
      <c r="BV20" s="57">
        <v>3388</v>
      </c>
      <c r="BW20" s="57">
        <f t="shared" si="27"/>
        <v>2228.947368421053</v>
      </c>
      <c r="BX20" s="57">
        <v>7</v>
      </c>
      <c r="BY20" s="57">
        <f t="shared" si="28"/>
        <v>842.7860696517414</v>
      </c>
      <c r="BZ20" s="58">
        <v>9</v>
      </c>
      <c r="CA20" s="118">
        <v>3520</v>
      </c>
      <c r="CB20" s="118">
        <f t="shared" si="29"/>
        <v>2300.653594771242</v>
      </c>
      <c r="CC20" s="118">
        <v>8</v>
      </c>
      <c r="CD20" s="118">
        <f t="shared" si="30"/>
        <v>877.8054862842894</v>
      </c>
      <c r="CE20" s="126">
        <v>9</v>
      </c>
      <c r="CF20" s="58">
        <v>17256</v>
      </c>
      <c r="CG20" s="57">
        <f t="shared" si="31"/>
        <v>42925.37313432836</v>
      </c>
      <c r="CH20" s="55">
        <v>17</v>
      </c>
      <c r="CI20" s="126">
        <v>18852</v>
      </c>
      <c r="CJ20" s="118">
        <f t="shared" si="32"/>
        <v>47012.46882793018</v>
      </c>
      <c r="CK20" s="132">
        <v>17</v>
      </c>
      <c r="CL20" s="58">
        <v>21688566</v>
      </c>
      <c r="CM20" s="57">
        <f t="shared" si="33"/>
        <v>53951.65671641791</v>
      </c>
      <c r="CN20" s="60">
        <v>6</v>
      </c>
      <c r="CO20" s="61"/>
      <c r="CP20" s="62"/>
      <c r="CQ20" s="61"/>
      <c r="CR20" s="62"/>
      <c r="CS20" s="62"/>
      <c r="CT20" s="62"/>
      <c r="CU20" s="62"/>
      <c r="CV20" s="62"/>
      <c r="CW20" s="126">
        <v>22303509</v>
      </c>
      <c r="CX20" s="118">
        <f t="shared" si="34"/>
        <v>55619.72319201995</v>
      </c>
      <c r="CY20" s="136">
        <v>7</v>
      </c>
      <c r="CZ20" s="73">
        <f t="shared" si="39"/>
        <v>143</v>
      </c>
      <c r="DA20" s="70">
        <v>15</v>
      </c>
      <c r="DB20" s="73">
        <f t="shared" si="35"/>
        <v>144</v>
      </c>
      <c r="DC20" s="163">
        <v>14</v>
      </c>
      <c r="DD20" s="73">
        <f t="shared" si="38"/>
        <v>-1</v>
      </c>
      <c r="DE20" s="73">
        <f t="shared" si="38"/>
        <v>1</v>
      </c>
    </row>
    <row r="21" spans="1:109" ht="49.5" customHeight="1">
      <c r="A21" s="50">
        <v>16</v>
      </c>
      <c r="B21" s="51" t="s">
        <v>35</v>
      </c>
      <c r="C21" s="45">
        <v>606</v>
      </c>
      <c r="D21" s="78">
        <v>789</v>
      </c>
      <c r="E21" s="19">
        <f t="shared" si="0"/>
        <v>183</v>
      </c>
      <c r="F21" s="45">
        <v>5</v>
      </c>
      <c r="G21" s="78">
        <v>1</v>
      </c>
      <c r="H21" s="78">
        <f t="shared" si="1"/>
        <v>-4</v>
      </c>
      <c r="I21" s="56">
        <f t="shared" si="2"/>
        <v>8.25082508250825</v>
      </c>
      <c r="J21" s="56">
        <f t="shared" si="3"/>
        <v>1.2674271229404308</v>
      </c>
      <c r="K21" s="45">
        <v>9</v>
      </c>
      <c r="L21" s="45">
        <v>16</v>
      </c>
      <c r="M21" s="95">
        <f t="shared" si="4"/>
        <v>-6.983397959567819</v>
      </c>
      <c r="N21" s="73">
        <f t="shared" si="5"/>
        <v>-7</v>
      </c>
      <c r="O21" s="90">
        <v>13</v>
      </c>
      <c r="P21" s="89">
        <v>15</v>
      </c>
      <c r="Q21" s="84">
        <f t="shared" si="6"/>
        <v>2</v>
      </c>
      <c r="R21" s="56">
        <f t="shared" si="7"/>
        <v>21.45214521452145</v>
      </c>
      <c r="S21" s="56">
        <f t="shared" si="8"/>
        <v>19.011406844106464</v>
      </c>
      <c r="T21" s="45">
        <v>14</v>
      </c>
      <c r="U21" s="45">
        <v>13</v>
      </c>
      <c r="V21" s="95">
        <f t="shared" si="9"/>
        <v>-2.440738370414987</v>
      </c>
      <c r="W21" s="73">
        <f t="shared" si="10"/>
        <v>1</v>
      </c>
      <c r="X21" s="19">
        <v>71</v>
      </c>
      <c r="Y21" s="45">
        <v>5</v>
      </c>
      <c r="Z21" s="153">
        <v>40</v>
      </c>
      <c r="AA21" s="152">
        <v>4</v>
      </c>
      <c r="AB21" s="73">
        <f t="shared" si="11"/>
        <v>-31</v>
      </c>
      <c r="AC21" s="73">
        <f t="shared" si="12"/>
        <v>1</v>
      </c>
      <c r="AD21" s="63">
        <v>124.2</v>
      </c>
      <c r="AE21" s="54">
        <f t="shared" si="13"/>
        <v>0.20495049504950497</v>
      </c>
      <c r="AF21" s="55">
        <v>12</v>
      </c>
      <c r="AG21" s="142">
        <v>367.1</v>
      </c>
      <c r="AH21" s="141">
        <f t="shared" si="14"/>
        <v>0.46527249683143224</v>
      </c>
      <c r="AI21" s="146">
        <v>5</v>
      </c>
      <c r="AJ21" s="165">
        <f t="shared" si="36"/>
        <v>0.26032200178192727</v>
      </c>
      <c r="AK21" s="73">
        <f t="shared" si="37"/>
        <v>7</v>
      </c>
      <c r="AL21" s="47">
        <v>687448</v>
      </c>
      <c r="AM21" s="49">
        <f t="shared" si="15"/>
        <v>1134.4026402640263</v>
      </c>
      <c r="AN21" s="45">
        <v>14</v>
      </c>
      <c r="AO21" s="45">
        <v>686110</v>
      </c>
      <c r="AP21" s="56">
        <f t="shared" si="16"/>
        <v>100.19501246155865</v>
      </c>
      <c r="AQ21" s="45">
        <v>16</v>
      </c>
      <c r="AR21" s="104">
        <v>1088604</v>
      </c>
      <c r="AS21" s="102">
        <f t="shared" si="17"/>
        <v>1379.726235741445</v>
      </c>
      <c r="AT21" s="90">
        <v>13</v>
      </c>
      <c r="AU21" s="90">
        <v>1088329</v>
      </c>
      <c r="AV21" s="103">
        <f t="shared" si="18"/>
        <v>100.02526809448247</v>
      </c>
      <c r="AW21" s="90">
        <v>14</v>
      </c>
      <c r="AX21" s="20">
        <v>15.2</v>
      </c>
      <c r="AY21" s="157">
        <v>30.1</v>
      </c>
      <c r="AZ21" s="95">
        <f t="shared" si="19"/>
        <v>45.3</v>
      </c>
      <c r="BA21" s="159">
        <f t="shared" si="20"/>
        <v>74.75247524752474</v>
      </c>
      <c r="BB21" s="45">
        <v>10</v>
      </c>
      <c r="BC21" s="108">
        <v>22</v>
      </c>
      <c r="BD21" s="108">
        <v>35</v>
      </c>
      <c r="BE21" s="108">
        <f t="shared" si="21"/>
        <v>57</v>
      </c>
      <c r="BF21" s="108">
        <f t="shared" si="22"/>
        <v>72.24334600760456</v>
      </c>
      <c r="BG21" s="90">
        <v>9</v>
      </c>
      <c r="BH21" s="78">
        <v>266</v>
      </c>
      <c r="BI21" s="19">
        <v>193</v>
      </c>
      <c r="BJ21" s="19">
        <v>109</v>
      </c>
      <c r="BK21" s="20">
        <f t="shared" si="23"/>
        <v>72.55639097744361</v>
      </c>
      <c r="BL21" s="19">
        <v>13</v>
      </c>
      <c r="BM21" s="19">
        <f t="shared" si="24"/>
        <v>40.97744360902256</v>
      </c>
      <c r="BN21" s="19">
        <v>9</v>
      </c>
      <c r="BO21" s="89">
        <v>267</v>
      </c>
      <c r="BP21" s="88">
        <v>181</v>
      </c>
      <c r="BQ21" s="88">
        <v>100</v>
      </c>
      <c r="BR21" s="88">
        <f t="shared" si="25"/>
        <v>67.79026217228464</v>
      </c>
      <c r="BS21" s="88">
        <v>13</v>
      </c>
      <c r="BT21" s="88">
        <f t="shared" si="26"/>
        <v>37.453183520599254</v>
      </c>
      <c r="BU21" s="88">
        <v>11</v>
      </c>
      <c r="BV21" s="26">
        <v>1975</v>
      </c>
      <c r="BW21" s="57">
        <f t="shared" si="27"/>
        <v>1811.9266055045873</v>
      </c>
      <c r="BX21" s="57">
        <v>11</v>
      </c>
      <c r="BY21" s="57">
        <f t="shared" si="28"/>
        <v>742.4812030075188</v>
      </c>
      <c r="BZ21" s="58">
        <v>10</v>
      </c>
      <c r="CA21" s="119">
        <v>1884</v>
      </c>
      <c r="CB21" s="118">
        <f t="shared" si="29"/>
        <v>1884</v>
      </c>
      <c r="CC21" s="118">
        <v>11</v>
      </c>
      <c r="CD21" s="118">
        <f t="shared" si="30"/>
        <v>705.6179775280899</v>
      </c>
      <c r="CE21" s="126">
        <v>11</v>
      </c>
      <c r="CF21" s="29">
        <v>18868</v>
      </c>
      <c r="CG21" s="57">
        <f t="shared" si="31"/>
        <v>70932.33082706768</v>
      </c>
      <c r="CH21" s="55">
        <v>16</v>
      </c>
      <c r="CI21" s="130">
        <v>19518</v>
      </c>
      <c r="CJ21" s="118">
        <f t="shared" si="32"/>
        <v>73101.12359550562</v>
      </c>
      <c r="CK21" s="132">
        <v>16</v>
      </c>
      <c r="CL21" s="29">
        <v>6362257</v>
      </c>
      <c r="CM21" s="57">
        <f t="shared" si="33"/>
        <v>23918.25939849624</v>
      </c>
      <c r="CN21" s="60">
        <v>16</v>
      </c>
      <c r="CO21" s="66">
        <v>65.3</v>
      </c>
      <c r="CP21" s="31">
        <v>4</v>
      </c>
      <c r="CQ21" s="66">
        <v>61.3</v>
      </c>
      <c r="CR21" s="31">
        <v>5</v>
      </c>
      <c r="CS21" s="32">
        <v>5</v>
      </c>
      <c r="CT21" s="32">
        <v>4</v>
      </c>
      <c r="CU21" s="31">
        <f>CP21+CR21+CS21+CT21</f>
        <v>18</v>
      </c>
      <c r="CV21" s="31">
        <v>6</v>
      </c>
      <c r="CW21" s="130">
        <v>9835291</v>
      </c>
      <c r="CX21" s="118">
        <f t="shared" si="34"/>
        <v>36836.29588014981</v>
      </c>
      <c r="CY21" s="136">
        <v>13</v>
      </c>
      <c r="CZ21" s="73">
        <f t="shared" si="39"/>
        <v>155</v>
      </c>
      <c r="DA21" s="71">
        <v>17</v>
      </c>
      <c r="DB21" s="73">
        <f t="shared" si="35"/>
        <v>149</v>
      </c>
      <c r="DC21" s="164">
        <v>15</v>
      </c>
      <c r="DD21" s="73">
        <f t="shared" si="38"/>
        <v>6</v>
      </c>
      <c r="DE21" s="73">
        <f t="shared" si="38"/>
        <v>2</v>
      </c>
    </row>
    <row r="22" spans="5:109" ht="20.25" hidden="1">
      <c r="E22" s="19"/>
      <c r="H22" s="78">
        <f t="shared" si="1"/>
        <v>0</v>
      </c>
      <c r="I22" s="56"/>
      <c r="J22" s="56"/>
      <c r="L22" s="56"/>
      <c r="M22" s="73">
        <f t="shared" si="4"/>
        <v>0</v>
      </c>
      <c r="N22" s="73"/>
      <c r="Q22" s="84"/>
      <c r="R22" s="56"/>
      <c r="S22" s="56"/>
      <c r="U22" s="56"/>
      <c r="V22" s="95"/>
      <c r="W22" s="73"/>
      <c r="AB22" s="73"/>
      <c r="AC22" s="73"/>
      <c r="AE22" s="54"/>
      <c r="AH22" s="141"/>
      <c r="AJ22" s="165"/>
      <c r="AK22" s="73"/>
      <c r="AM22" s="49"/>
      <c r="AP22" s="56"/>
      <c r="AS22" s="102"/>
      <c r="AV22" s="90"/>
      <c r="AZ22" s="95"/>
      <c r="BA22" s="14"/>
      <c r="BF22" s="108"/>
      <c r="BK22" s="19"/>
      <c r="BM22" s="19"/>
      <c r="BR22" s="88"/>
      <c r="BT22" s="88"/>
      <c r="BY22" s="57"/>
      <c r="CB22" s="118"/>
      <c r="CD22" s="118"/>
      <c r="CG22" s="57"/>
      <c r="CJ22" s="118"/>
      <c r="CM22" s="57"/>
      <c r="CZ22" s="73">
        <f t="shared" si="39"/>
        <v>0</v>
      </c>
      <c r="DB22" s="73"/>
      <c r="DD22" s="14"/>
      <c r="DE22" s="73"/>
    </row>
    <row r="23" spans="5:109" ht="20.25" hidden="1">
      <c r="E23" s="19"/>
      <c r="H23" s="78">
        <f t="shared" si="1"/>
        <v>0</v>
      </c>
      <c r="I23" s="56"/>
      <c r="J23" s="56"/>
      <c r="L23" s="56"/>
      <c r="M23" s="73">
        <f t="shared" si="4"/>
        <v>0</v>
      </c>
      <c r="N23" s="73"/>
      <c r="Q23" s="84"/>
      <c r="R23" s="56"/>
      <c r="S23" s="56"/>
      <c r="U23" s="56"/>
      <c r="V23" s="95"/>
      <c r="W23" s="73"/>
      <c r="AB23" s="73"/>
      <c r="AC23" s="73"/>
      <c r="AE23" s="54"/>
      <c r="AH23" s="141"/>
      <c r="AJ23" s="165"/>
      <c r="AK23" s="73"/>
      <c r="AM23" s="49"/>
      <c r="AP23" s="56"/>
      <c r="AS23" s="102"/>
      <c r="AV23" s="90"/>
      <c r="AZ23" s="95"/>
      <c r="BA23" s="14"/>
      <c r="BF23" s="108"/>
      <c r="BK23" s="19"/>
      <c r="BM23" s="19"/>
      <c r="BR23" s="88"/>
      <c r="BT23" s="88"/>
      <c r="BY23" s="57"/>
      <c r="CB23" s="118"/>
      <c r="CD23" s="118"/>
      <c r="CG23" s="57"/>
      <c r="CJ23" s="118"/>
      <c r="CM23" s="57"/>
      <c r="CZ23" s="73"/>
      <c r="DB23" s="73"/>
      <c r="DD23" s="14"/>
      <c r="DE23" s="73"/>
    </row>
    <row r="24" spans="5:109" ht="20.25" hidden="1">
      <c r="E24" s="19"/>
      <c r="H24" s="78">
        <f t="shared" si="1"/>
        <v>0</v>
      </c>
      <c r="I24" s="56"/>
      <c r="J24" s="56"/>
      <c r="L24" s="56"/>
      <c r="M24" s="73">
        <f t="shared" si="4"/>
        <v>0</v>
      </c>
      <c r="N24" s="73"/>
      <c r="Q24" s="84"/>
      <c r="R24" s="56"/>
      <c r="S24" s="56"/>
      <c r="U24" s="56"/>
      <c r="V24" s="95"/>
      <c r="W24" s="73"/>
      <c r="AB24" s="73"/>
      <c r="AC24" s="73"/>
      <c r="AE24" s="54"/>
      <c r="AH24" s="141"/>
      <c r="AJ24" s="165"/>
      <c r="AK24" s="73"/>
      <c r="AM24" s="49"/>
      <c r="AP24" s="56"/>
      <c r="AS24" s="102"/>
      <c r="AV24" s="90"/>
      <c r="AZ24" s="95"/>
      <c r="BA24" s="14"/>
      <c r="BF24" s="108"/>
      <c r="BK24" s="19"/>
      <c r="BM24" s="19"/>
      <c r="BR24" s="88"/>
      <c r="BT24" s="88"/>
      <c r="BY24" s="57"/>
      <c r="CB24" s="118"/>
      <c r="CD24" s="118"/>
      <c r="CG24" s="57"/>
      <c r="CJ24" s="118"/>
      <c r="CM24" s="57"/>
      <c r="CZ24" s="73"/>
      <c r="DB24" s="73"/>
      <c r="DD24" s="14"/>
      <c r="DE24" s="73"/>
    </row>
    <row r="25" spans="1:109" ht="50.25" customHeight="1" hidden="1">
      <c r="A25" s="35"/>
      <c r="B25" s="36"/>
      <c r="C25" s="48"/>
      <c r="D25" s="79"/>
      <c r="E25" s="19"/>
      <c r="F25" s="33"/>
      <c r="G25" s="33"/>
      <c r="H25" s="78">
        <f t="shared" si="1"/>
        <v>0</v>
      </c>
      <c r="I25" s="56"/>
      <c r="J25" s="56"/>
      <c r="K25" s="21"/>
      <c r="L25" s="56"/>
      <c r="M25" s="73">
        <f t="shared" si="4"/>
        <v>0</v>
      </c>
      <c r="N25" s="73"/>
      <c r="O25" s="94"/>
      <c r="P25" s="94"/>
      <c r="Q25" s="84"/>
      <c r="R25" s="56"/>
      <c r="S25" s="56"/>
      <c r="T25" s="21"/>
      <c r="U25" s="56"/>
      <c r="V25" s="95"/>
      <c r="W25" s="73"/>
      <c r="X25" s="33"/>
      <c r="Y25" s="34"/>
      <c r="Z25" s="155"/>
      <c r="AA25" s="156"/>
      <c r="AB25" s="73"/>
      <c r="AC25" s="73"/>
      <c r="AD25" s="30"/>
      <c r="AE25" s="54"/>
      <c r="AF25" s="16"/>
      <c r="AG25" s="143"/>
      <c r="AH25" s="141"/>
      <c r="AI25" s="147"/>
      <c r="AJ25" s="165"/>
      <c r="AK25" s="73"/>
      <c r="AL25" s="47"/>
      <c r="AM25" s="49"/>
      <c r="AN25" s="23"/>
      <c r="AO25" s="34"/>
      <c r="AP25" s="56"/>
      <c r="AQ25" s="34"/>
      <c r="AR25" s="104"/>
      <c r="AS25" s="102"/>
      <c r="AT25" s="106"/>
      <c r="AU25" s="107"/>
      <c r="AV25" s="90"/>
      <c r="AW25" s="107"/>
      <c r="AX25" s="22"/>
      <c r="AY25" s="157"/>
      <c r="AZ25" s="95"/>
      <c r="BA25" s="14"/>
      <c r="BB25" s="45"/>
      <c r="BC25" s="109"/>
      <c r="BD25" s="108"/>
      <c r="BE25" s="108"/>
      <c r="BF25" s="108"/>
      <c r="BG25" s="90"/>
      <c r="BH25" s="79"/>
      <c r="BI25" s="24"/>
      <c r="BJ25" s="24"/>
      <c r="BK25" s="19"/>
      <c r="BL25" s="19"/>
      <c r="BM25" s="19"/>
      <c r="BN25" s="19"/>
      <c r="BO25" s="92"/>
      <c r="BP25" s="114"/>
      <c r="BQ25" s="114"/>
      <c r="BR25" s="88"/>
      <c r="BS25" s="88"/>
      <c r="BT25" s="88"/>
      <c r="BU25" s="88"/>
      <c r="BV25" s="25"/>
      <c r="BW25" s="57"/>
      <c r="BX25" s="27"/>
      <c r="BY25" s="57"/>
      <c r="BZ25" s="28"/>
      <c r="CA25" s="120"/>
      <c r="CB25" s="118"/>
      <c r="CC25" s="123"/>
      <c r="CD25" s="118"/>
      <c r="CE25" s="127"/>
      <c r="CF25" s="29"/>
      <c r="CG25" s="57"/>
      <c r="CH25" s="16"/>
      <c r="CI25" s="130"/>
      <c r="CJ25" s="118"/>
      <c r="CK25" s="100"/>
      <c r="CL25" s="14"/>
      <c r="CM25" s="57"/>
      <c r="CN25" s="31"/>
      <c r="CO25" s="31"/>
      <c r="CP25" s="31"/>
      <c r="CQ25" s="31"/>
      <c r="CR25" s="31"/>
      <c r="CS25" s="32"/>
      <c r="CT25" s="32"/>
      <c r="CU25" s="31"/>
      <c r="CV25" s="31"/>
      <c r="CW25" s="98"/>
      <c r="CX25" s="118"/>
      <c r="CY25" s="137"/>
      <c r="CZ25" s="73"/>
      <c r="DA25" s="71"/>
      <c r="DB25" s="73"/>
      <c r="DC25" s="164"/>
      <c r="DD25" s="14"/>
      <c r="DE25" s="73"/>
    </row>
    <row r="26" spans="1:109" s="37" customFormat="1" ht="82.5" customHeight="1">
      <c r="A26" s="269" t="s">
        <v>40</v>
      </c>
      <c r="B26" s="270"/>
      <c r="C26" s="45">
        <f>SUM(C5:C25)</f>
        <v>14206</v>
      </c>
      <c r="D26" s="45">
        <f aca="true" t="shared" si="40" ref="D26:AD26">SUM(D5:D25)</f>
        <v>14301</v>
      </c>
      <c r="E26" s="45">
        <f t="shared" si="40"/>
        <v>95</v>
      </c>
      <c r="F26" s="45">
        <f t="shared" si="40"/>
        <v>117</v>
      </c>
      <c r="G26" s="45">
        <f t="shared" si="40"/>
        <v>131</v>
      </c>
      <c r="H26" s="45">
        <f t="shared" si="40"/>
        <v>14</v>
      </c>
      <c r="I26" s="45">
        <f t="shared" si="40"/>
        <v>136.49644200802555</v>
      </c>
      <c r="J26" s="45">
        <f t="shared" si="40"/>
        <v>155.7750814278294</v>
      </c>
      <c r="K26" s="45">
        <f t="shared" si="40"/>
        <v>153</v>
      </c>
      <c r="L26" s="45">
        <f t="shared" si="40"/>
        <v>145</v>
      </c>
      <c r="M26" s="45">
        <f t="shared" si="40"/>
        <v>19.278639419803874</v>
      </c>
      <c r="N26" s="45">
        <f t="shared" si="40"/>
        <v>8</v>
      </c>
      <c r="O26" s="45">
        <f t="shared" si="40"/>
        <v>233</v>
      </c>
      <c r="P26" s="45">
        <f t="shared" si="40"/>
        <v>214</v>
      </c>
      <c r="Q26" s="45">
        <f t="shared" si="40"/>
        <v>-19</v>
      </c>
      <c r="R26" s="45">
        <f t="shared" si="40"/>
        <v>301.10309506622195</v>
      </c>
      <c r="S26" s="45">
        <f t="shared" si="40"/>
        <v>265.7037294005362</v>
      </c>
      <c r="T26" s="45">
        <f t="shared" si="40"/>
        <v>153</v>
      </c>
      <c r="U26" s="45">
        <f t="shared" si="40"/>
        <v>153</v>
      </c>
      <c r="V26" s="45">
        <f t="shared" si="40"/>
        <v>-35.39936566568572</v>
      </c>
      <c r="W26" s="45">
        <f t="shared" si="40"/>
        <v>0</v>
      </c>
      <c r="X26" s="45">
        <f t="shared" si="40"/>
        <v>1331</v>
      </c>
      <c r="Y26" s="45">
        <f t="shared" si="40"/>
        <v>116</v>
      </c>
      <c r="Z26" s="45">
        <f t="shared" si="40"/>
        <v>1046</v>
      </c>
      <c r="AA26" s="45">
        <f t="shared" si="40"/>
        <v>152</v>
      </c>
      <c r="AB26" s="45">
        <f t="shared" si="40"/>
        <v>-285</v>
      </c>
      <c r="AC26" s="45">
        <f t="shared" si="40"/>
        <v>-36</v>
      </c>
      <c r="AD26" s="45">
        <f t="shared" si="40"/>
        <v>4802.9</v>
      </c>
      <c r="AE26" s="54">
        <f>AD26/C26</f>
        <v>0.33808953963114174</v>
      </c>
      <c r="AF26" s="45">
        <f>SUM(AF5:AF25)</f>
        <v>153</v>
      </c>
      <c r="AG26" s="45">
        <f>SUM(AG5:AG25)</f>
        <v>4903.600000000001</v>
      </c>
      <c r="AH26" s="45">
        <f>SUM(AH5:AH25)</f>
        <v>5.19586563645668</v>
      </c>
      <c r="AI26" s="45">
        <f>SUM(AI5:AI25)</f>
        <v>152</v>
      </c>
      <c r="AJ26" s="165">
        <f t="shared" si="36"/>
        <v>4.857776096825538</v>
      </c>
      <c r="AK26" s="73">
        <f t="shared" si="37"/>
        <v>1</v>
      </c>
      <c r="AL26" s="45">
        <f>SUM(AL5:AL25)</f>
        <v>24666709</v>
      </c>
      <c r="AM26" s="45">
        <f>SUM(AM5:AM25)</f>
        <v>29042.327117347013</v>
      </c>
      <c r="AN26" s="45"/>
      <c r="AO26" s="45">
        <f>SUM(AO5:AO25)</f>
        <v>23603631</v>
      </c>
      <c r="AP26" s="56">
        <f>AL26/AO26*100</f>
        <v>104.50387484874679</v>
      </c>
      <c r="AQ26" s="45">
        <f aca="true" t="shared" si="41" ref="AQ26:AW26">SUM(AQ5:AQ25)</f>
        <v>152</v>
      </c>
      <c r="AR26" s="45">
        <f t="shared" si="41"/>
        <v>22197493</v>
      </c>
      <c r="AS26" s="45">
        <f t="shared" si="41"/>
        <v>27273.20955464817</v>
      </c>
      <c r="AT26" s="45">
        <f t="shared" si="41"/>
        <v>153</v>
      </c>
      <c r="AU26" s="45">
        <f t="shared" si="41"/>
        <v>20626901</v>
      </c>
      <c r="AV26" s="45">
        <f t="shared" si="41"/>
        <v>1858.7738581035562</v>
      </c>
      <c r="AW26" s="45">
        <f t="shared" si="41"/>
        <v>147</v>
      </c>
      <c r="AX26" s="45">
        <f>SUM(AX5:AX25)</f>
        <v>291.1</v>
      </c>
      <c r="AY26" s="158">
        <f>SUM(AY5:AY25)</f>
        <v>979.2</v>
      </c>
      <c r="AZ26" s="95">
        <f>AX26+AY26</f>
        <v>1270.3000000000002</v>
      </c>
      <c r="BA26" s="159">
        <f>AZ26/C26*1000</f>
        <v>89.41996339574828</v>
      </c>
      <c r="BB26" s="45"/>
      <c r="BC26" s="45">
        <f aca="true" t="shared" si="42" ref="BC26:BJ26">SUM(BC5:BC25)</f>
        <v>354.29999999999995</v>
      </c>
      <c r="BD26" s="45">
        <f t="shared" si="42"/>
        <v>937.5999999999999</v>
      </c>
      <c r="BE26" s="45">
        <f t="shared" si="42"/>
        <v>1291.9</v>
      </c>
      <c r="BF26" s="45">
        <f t="shared" si="42"/>
        <v>1581.83149129145</v>
      </c>
      <c r="BG26" s="45">
        <f t="shared" si="42"/>
        <v>153</v>
      </c>
      <c r="BH26" s="45">
        <f t="shared" si="42"/>
        <v>4868</v>
      </c>
      <c r="BI26" s="45">
        <f t="shared" si="42"/>
        <v>4150</v>
      </c>
      <c r="BJ26" s="45">
        <f t="shared" si="42"/>
        <v>1810</v>
      </c>
      <c r="BK26" s="19">
        <f>BI26/BH26*100</f>
        <v>85.2506162695152</v>
      </c>
      <c r="BL26" s="45"/>
      <c r="BM26" s="19">
        <f>BJ26/BH26*100</f>
        <v>37.181594083812655</v>
      </c>
      <c r="BN26" s="45"/>
      <c r="BO26" s="45">
        <f aca="true" t="shared" si="43" ref="BO26:BV26">SUM(BO5:BO25)</f>
        <v>4846</v>
      </c>
      <c r="BP26" s="45">
        <f t="shared" si="43"/>
        <v>4408</v>
      </c>
      <c r="BQ26" s="45">
        <f t="shared" si="43"/>
        <v>1810</v>
      </c>
      <c r="BR26" s="45">
        <f t="shared" si="43"/>
        <v>1685.1115988746872</v>
      </c>
      <c r="BS26" s="45">
        <f t="shared" si="43"/>
        <v>143</v>
      </c>
      <c r="BT26" s="45">
        <f t="shared" si="43"/>
        <v>697.6380752200071</v>
      </c>
      <c r="BU26" s="45">
        <f t="shared" si="43"/>
        <v>152</v>
      </c>
      <c r="BV26" s="45">
        <f t="shared" si="43"/>
        <v>40392</v>
      </c>
      <c r="BW26" s="57">
        <f>BV26/BJ26*100</f>
        <v>2231.6022099447514</v>
      </c>
      <c r="BX26" s="45"/>
      <c r="BY26" s="57">
        <f>BV26/BH26*100</f>
        <v>829.7452752670501</v>
      </c>
      <c r="BZ26" s="45"/>
      <c r="CA26" s="45">
        <f aca="true" t="shared" si="44" ref="CA26:CF26">SUM(CA5:CA25)</f>
        <v>42893</v>
      </c>
      <c r="CB26" s="45">
        <f t="shared" si="44"/>
        <v>37743.51183982126</v>
      </c>
      <c r="CC26" s="45">
        <f t="shared" si="44"/>
        <v>153</v>
      </c>
      <c r="CD26" s="45">
        <f t="shared" si="44"/>
        <v>15932.417042167417</v>
      </c>
      <c r="CE26" s="45">
        <f t="shared" si="44"/>
        <v>153</v>
      </c>
      <c r="CF26" s="45">
        <f t="shared" si="44"/>
        <v>682625</v>
      </c>
      <c r="CG26" s="57">
        <f>CF26/BH26*1000</f>
        <v>140226.99260476584</v>
      </c>
      <c r="CH26" s="45"/>
      <c r="CI26" s="45">
        <f>SUM(CI5:CI25)</f>
        <v>707277</v>
      </c>
      <c r="CJ26" s="45">
        <f>SUM(CJ5:CJ25)</f>
        <v>2224538.1306777443</v>
      </c>
      <c r="CK26" s="45">
        <f>SUM(CK5:CK25)</f>
        <v>153</v>
      </c>
      <c r="CL26" s="45">
        <f>SUM(CL5:CL25)</f>
        <v>213973853</v>
      </c>
      <c r="CM26" s="57">
        <f>CL26/BH26</f>
        <v>43955.18755135579</v>
      </c>
      <c r="CN26" s="45"/>
      <c r="CO26" s="45">
        <f aca="true" t="shared" si="45" ref="CO26:CY26">SUM(CO5:CO25)</f>
        <v>593.0999999999999</v>
      </c>
      <c r="CP26" s="45">
        <f t="shared" si="45"/>
        <v>22</v>
      </c>
      <c r="CQ26" s="45">
        <f t="shared" si="45"/>
        <v>484.9</v>
      </c>
      <c r="CR26" s="45">
        <f t="shared" si="45"/>
        <v>28</v>
      </c>
      <c r="CS26" s="45">
        <f t="shared" si="45"/>
        <v>30</v>
      </c>
      <c r="CT26" s="45">
        <f t="shared" si="45"/>
        <v>35</v>
      </c>
      <c r="CU26" s="45">
        <f t="shared" si="45"/>
        <v>115</v>
      </c>
      <c r="CV26" s="45">
        <f t="shared" si="45"/>
        <v>37</v>
      </c>
      <c r="CW26" s="45">
        <f t="shared" si="45"/>
        <v>231975893</v>
      </c>
      <c r="CX26" s="45">
        <f t="shared" si="45"/>
        <v>880500.2089638939</v>
      </c>
      <c r="CY26" s="45">
        <f t="shared" si="45"/>
        <v>153</v>
      </c>
      <c r="CZ26" s="73">
        <f>K26+T26+Y26+AF26+AN26+AQ26+BB26+BL26+BN26+BX26+BZ26+CH26+CN26</f>
        <v>727</v>
      </c>
      <c r="DA26" s="45">
        <f>SUM(DA5:DA25)</f>
        <v>153</v>
      </c>
      <c r="DB26" s="73">
        <f>M26+V26+AA26+AH26+AP26+AS26+BD26+BP26+BZ26+CB26+CJ26+CP26</f>
        <v>2295168.0310864532</v>
      </c>
      <c r="DC26" s="158"/>
      <c r="DD26" s="45">
        <f>SUM(DD5:DD25)</f>
        <v>-11</v>
      </c>
      <c r="DE26" s="73"/>
    </row>
    <row r="27" spans="62:69" ht="20.25">
      <c r="BJ27" s="46"/>
      <c r="BQ27" s="115"/>
    </row>
  </sheetData>
  <sheetProtection/>
  <mergeCells count="48">
    <mergeCell ref="A1:Y1"/>
    <mergeCell ref="F3:G3"/>
    <mergeCell ref="H3:H4"/>
    <mergeCell ref="I3:J3"/>
    <mergeCell ref="K3:L3"/>
    <mergeCell ref="M3:N3"/>
    <mergeCell ref="O3:P3"/>
    <mergeCell ref="Q3:Q4"/>
    <mergeCell ref="R3:S3"/>
    <mergeCell ref="T3:U3"/>
    <mergeCell ref="V3:W3"/>
    <mergeCell ref="AB3:AC3"/>
    <mergeCell ref="AD3:AD4"/>
    <mergeCell ref="AE3:AE4"/>
    <mergeCell ref="AG3:AG4"/>
    <mergeCell ref="AH3:AH4"/>
    <mergeCell ref="AJ3:AK3"/>
    <mergeCell ref="AL3:AN3"/>
    <mergeCell ref="AO3:AO4"/>
    <mergeCell ref="AP3:AQ3"/>
    <mergeCell ref="AR3:AT3"/>
    <mergeCell ref="AU3:AU4"/>
    <mergeCell ref="AV3:AW3"/>
    <mergeCell ref="AX3:AY3"/>
    <mergeCell ref="AZ3:BB3"/>
    <mergeCell ref="BC3:BD3"/>
    <mergeCell ref="BE3:BG3"/>
    <mergeCell ref="BI3:BJ3"/>
    <mergeCell ref="CJ3:CJ4"/>
    <mergeCell ref="CL3:CL4"/>
    <mergeCell ref="CM3:CM4"/>
    <mergeCell ref="CO3:CP3"/>
    <mergeCell ref="BK3:BL3"/>
    <mergeCell ref="BM3:BN3"/>
    <mergeCell ref="BP3:BQ3"/>
    <mergeCell ref="BR3:BS3"/>
    <mergeCell ref="BT3:BU3"/>
    <mergeCell ref="CF3:CF4"/>
    <mergeCell ref="DD3:DE3"/>
    <mergeCell ref="A26:B26"/>
    <mergeCell ref="CQ3:CR3"/>
    <mergeCell ref="CU3:CU4"/>
    <mergeCell ref="CW3:CW4"/>
    <mergeCell ref="CX3:CX4"/>
    <mergeCell ref="CZ3:CZ4"/>
    <mergeCell ref="DB3:DB4"/>
    <mergeCell ref="CG3:CG4"/>
    <mergeCell ref="CI3:CI4"/>
  </mergeCells>
  <printOptions/>
  <pageMargins left="0.5905511811023623" right="0.1968503937007874" top="0.22" bottom="0" header="0.68" footer="0.43"/>
  <pageSetup fitToHeight="3" fitToWidth="3" horizontalDpi="300" verticalDpi="3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DE27"/>
  <sheetViews>
    <sheetView tabSelected="1" view="pageBreakPreview" zoomScale="69" zoomScaleNormal="70" zoomScaleSheetLayoutView="69" zoomScalePageLayoutView="0" workbookViewId="0" topLeftCell="A1">
      <pane xSplit="2" ySplit="4" topLeftCell="AR19" activePane="bottomRight" state="frozen"/>
      <selection pane="topLeft" activeCell="A2" sqref="A2:S2"/>
      <selection pane="topRight" activeCell="A2" sqref="A2:S2"/>
      <selection pane="bottomLeft" activeCell="A2" sqref="A2:S2"/>
      <selection pane="bottomRight" activeCell="BF26" sqref="BF26"/>
    </sheetView>
  </sheetViews>
  <sheetFormatPr defaultColWidth="9.125" defaultRowHeight="12.75"/>
  <cols>
    <col min="1" max="1" width="11.50390625" style="3" customWidth="1"/>
    <col min="2" max="2" width="36.50390625" style="3" customWidth="1"/>
    <col min="3" max="3" width="18.50390625" style="3" customWidth="1"/>
    <col min="4" max="4" width="18.50390625" style="218" customWidth="1"/>
    <col min="5" max="5" width="15.875" style="3" hidden="1" customWidth="1"/>
    <col min="6" max="6" width="14.625" style="3" hidden="1" customWidth="1"/>
    <col min="7" max="7" width="12.875" style="208" customWidth="1"/>
    <col min="8" max="8" width="12.875" style="208" hidden="1" customWidth="1"/>
    <col min="9" max="9" width="14.625" style="208" hidden="1" customWidth="1"/>
    <col min="10" max="10" width="16.00390625" style="208" customWidth="1"/>
    <col min="11" max="11" width="14.625" style="209" hidden="1" customWidth="1"/>
    <col min="12" max="12" width="16.00390625" style="208" customWidth="1"/>
    <col min="13" max="13" width="14.625" style="3" hidden="1" customWidth="1"/>
    <col min="14" max="14" width="17.50390625" style="3" hidden="1" customWidth="1"/>
    <col min="15" max="15" width="12.875" style="93" hidden="1" customWidth="1"/>
    <col min="16" max="16" width="12.875" style="196" customWidth="1"/>
    <col min="17" max="17" width="12.875" style="196" hidden="1" customWidth="1"/>
    <col min="18" max="18" width="14.625" style="196" hidden="1" customWidth="1"/>
    <col min="19" max="19" width="16.00390625" style="196" customWidth="1"/>
    <col min="20" max="20" width="14.625" style="197" hidden="1" customWidth="1"/>
    <col min="21" max="21" width="16.00390625" style="196" customWidth="1"/>
    <col min="22" max="22" width="14.625" style="3" hidden="1" customWidth="1"/>
    <col min="23" max="23" width="17.50390625" style="3" hidden="1" customWidth="1"/>
    <col min="24" max="24" width="15.875" style="3" hidden="1" customWidth="1"/>
    <col min="25" max="25" width="13.50390625" style="4" hidden="1" customWidth="1"/>
    <col min="26" max="26" width="15.875" style="228" customWidth="1"/>
    <col min="27" max="27" width="13.50390625" style="229" customWidth="1"/>
    <col min="28" max="28" width="14.00390625" style="3" hidden="1" customWidth="1"/>
    <col min="29" max="29" width="12.00390625" style="3" hidden="1" customWidth="1"/>
    <col min="30" max="30" width="15.875" style="3" hidden="1" customWidth="1"/>
    <col min="31" max="31" width="15.50390625" style="3" hidden="1" customWidth="1"/>
    <col min="32" max="32" width="15.50390625" style="4" hidden="1" customWidth="1"/>
    <col min="33" max="33" width="15.875" style="139" customWidth="1"/>
    <col min="34" max="34" width="15.50390625" style="139" customWidth="1"/>
    <col min="35" max="35" width="19.50390625" style="144" customWidth="1"/>
    <col min="36" max="36" width="16.50390625" style="3" hidden="1" customWidth="1"/>
    <col min="37" max="37" width="12.00390625" style="3" hidden="1" customWidth="1"/>
    <col min="38" max="38" width="20.50390625" style="3" hidden="1" customWidth="1"/>
    <col min="39" max="39" width="21.50390625" style="3" hidden="1" customWidth="1"/>
    <col min="40" max="40" width="12.875" style="3" hidden="1" customWidth="1"/>
    <col min="41" max="41" width="21.00390625" style="4" hidden="1" customWidth="1"/>
    <col min="42" max="42" width="12.625" style="3" hidden="1" customWidth="1"/>
    <col min="43" max="43" width="12.875" style="4" hidden="1" customWidth="1"/>
    <col min="44" max="44" width="20.50390625" style="93" customWidth="1"/>
    <col min="45" max="45" width="21.50390625" style="93" customWidth="1"/>
    <col min="46" max="46" width="12.875" style="93" customWidth="1"/>
    <col min="47" max="47" width="21.00390625" style="239" customWidth="1"/>
    <col min="48" max="48" width="12.625" style="241" customWidth="1"/>
    <col min="49" max="49" width="12.875" style="239" customWidth="1"/>
    <col min="50" max="50" width="17.625" style="3" hidden="1" customWidth="1"/>
    <col min="51" max="51" width="17.875" style="3" hidden="1" customWidth="1"/>
    <col min="52" max="52" width="18.50390625" style="3" hidden="1" customWidth="1"/>
    <col min="53" max="53" width="15.375" style="3" hidden="1" customWidth="1"/>
    <col min="54" max="54" width="12.875" style="3" hidden="1" customWidth="1"/>
    <col min="55" max="55" width="17.625" style="174" customWidth="1"/>
    <col min="56" max="56" width="17.875" style="174" customWidth="1"/>
    <col min="57" max="57" width="18.50390625" style="174" customWidth="1"/>
    <col min="58" max="58" width="15.375" style="174" customWidth="1"/>
    <col min="59" max="59" width="12.875" style="174" customWidth="1"/>
    <col min="60" max="60" width="18.50390625" style="80" hidden="1" customWidth="1"/>
    <col min="61" max="61" width="11.375" style="3" hidden="1" customWidth="1"/>
    <col min="62" max="62" width="12.875" style="3" hidden="1" customWidth="1"/>
    <col min="63" max="63" width="11.50390625" style="3" hidden="1" customWidth="1"/>
    <col min="64" max="64" width="12.50390625" style="3" hidden="1" customWidth="1"/>
    <col min="65" max="65" width="11.50390625" style="3" hidden="1" customWidth="1"/>
    <col min="66" max="66" width="12.50390625" style="3" hidden="1" customWidth="1"/>
    <col min="67" max="67" width="18.50390625" style="186" customWidth="1"/>
    <col min="68" max="68" width="11.375" style="187" customWidth="1"/>
    <col min="69" max="69" width="12.875" style="187" customWidth="1"/>
    <col min="70" max="70" width="11.50390625" style="187" customWidth="1"/>
    <col min="71" max="71" width="12.50390625" style="187" customWidth="1"/>
    <col min="72" max="72" width="11.50390625" style="187" customWidth="1"/>
    <col min="73" max="73" width="12.50390625" style="187" customWidth="1"/>
    <col min="74" max="74" width="16.50390625" style="3" hidden="1" customWidth="1"/>
    <col min="75" max="75" width="13.375" style="3" hidden="1" customWidth="1"/>
    <col min="76" max="76" width="13.375" style="4" hidden="1" customWidth="1"/>
    <col min="77" max="77" width="13.875" style="3" hidden="1" customWidth="1"/>
    <col min="78" max="78" width="12.875" style="8" hidden="1" customWidth="1"/>
    <col min="79" max="79" width="16.50390625" style="93" customWidth="1"/>
    <col min="80" max="80" width="13.375" style="93" customWidth="1"/>
    <col min="81" max="81" width="13.375" style="105" customWidth="1"/>
    <col min="82" max="82" width="13.875" style="93" customWidth="1"/>
    <col min="83" max="83" width="12.875" style="124" customWidth="1"/>
    <col min="84" max="84" width="16.625" style="8" hidden="1" customWidth="1"/>
    <col min="85" max="85" width="15.50390625" style="3" hidden="1" customWidth="1"/>
    <col min="86" max="86" width="18.00390625" style="4" hidden="1" customWidth="1"/>
    <col min="87" max="87" width="16.625" style="243" customWidth="1"/>
    <col min="88" max="88" width="17.625" style="244" customWidth="1"/>
    <col min="89" max="89" width="18.00390625" style="245" customWidth="1"/>
    <col min="90" max="90" width="21.50390625" style="3" hidden="1" customWidth="1"/>
    <col min="91" max="91" width="15.875" style="3" hidden="1" customWidth="1"/>
    <col min="92" max="92" width="14.50390625" style="3" hidden="1" customWidth="1"/>
    <col min="93" max="93" width="12.625" style="3" hidden="1" customWidth="1"/>
    <col min="94" max="94" width="12.375" style="3" hidden="1" customWidth="1"/>
    <col min="95" max="95" width="12.625" style="3" hidden="1" customWidth="1"/>
    <col min="96" max="96" width="11.625" style="3" hidden="1" customWidth="1"/>
    <col min="97" max="98" width="14.50390625" style="38" hidden="1" customWidth="1"/>
    <col min="99" max="100" width="14.50390625" style="3" hidden="1" customWidth="1"/>
    <col min="101" max="101" width="22.875" style="255" customWidth="1"/>
    <col min="102" max="102" width="15.875" style="255" customWidth="1"/>
    <col min="103" max="103" width="14.50390625" style="255" customWidth="1"/>
    <col min="104" max="104" width="19.375" style="3" customWidth="1"/>
    <col min="105" max="105" width="19.875" style="3" customWidth="1"/>
    <col min="106" max="106" width="19.375" style="3" customWidth="1"/>
    <col min="107" max="107" width="19.875" style="3" customWidth="1"/>
    <col min="108" max="108" width="19.375" style="3" customWidth="1"/>
    <col min="109" max="109" width="17.50390625" style="3" customWidth="1"/>
    <col min="110" max="16384" width="9.125" style="3" customWidth="1"/>
  </cols>
  <sheetData>
    <row r="1" spans="1:106" ht="24" customHeight="1">
      <c r="A1" s="277" t="s">
        <v>58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20"/>
      <c r="AA1" s="220"/>
      <c r="AB1" s="74"/>
      <c r="AC1" s="74"/>
      <c r="AD1" s="1"/>
      <c r="AG1" s="138"/>
      <c r="AJ1" s="74"/>
      <c r="AK1" s="74"/>
      <c r="AL1" s="2"/>
      <c r="AM1" s="2"/>
      <c r="AN1" s="2"/>
      <c r="AO1" s="2"/>
      <c r="AP1" s="2"/>
      <c r="AQ1" s="2"/>
      <c r="AR1" s="96"/>
      <c r="AS1" s="96"/>
      <c r="AT1" s="96"/>
      <c r="AU1" s="232"/>
      <c r="AV1" s="232"/>
      <c r="AW1" s="232"/>
      <c r="AX1" s="2"/>
      <c r="AY1" s="2"/>
      <c r="AZ1" s="2"/>
      <c r="BA1" s="2"/>
      <c r="BB1" s="2"/>
      <c r="BC1" s="166"/>
      <c r="BD1" s="166"/>
      <c r="BE1" s="166"/>
      <c r="BF1" s="166"/>
      <c r="BG1" s="166"/>
      <c r="BH1" s="2"/>
      <c r="BI1" s="2"/>
      <c r="BJ1" s="2"/>
      <c r="BK1" s="2"/>
      <c r="BL1" s="2"/>
      <c r="BM1" s="2"/>
      <c r="BN1" s="2"/>
      <c r="BO1" s="176"/>
      <c r="BP1" s="176"/>
      <c r="BQ1" s="176"/>
      <c r="BR1" s="176"/>
      <c r="BS1" s="176"/>
      <c r="BT1" s="176"/>
      <c r="BU1" s="176"/>
      <c r="BV1" s="2"/>
      <c r="BW1" s="2"/>
      <c r="BX1" s="2"/>
      <c r="BY1" s="2"/>
      <c r="BZ1" s="2"/>
      <c r="CA1" s="96"/>
      <c r="CB1" s="96"/>
      <c r="CC1" s="96"/>
      <c r="CD1" s="96"/>
      <c r="CE1" s="96"/>
      <c r="CF1" s="2"/>
      <c r="CG1" s="2"/>
      <c r="CH1" s="2"/>
      <c r="CI1" s="242"/>
      <c r="CJ1" s="242"/>
      <c r="CK1" s="242"/>
      <c r="CL1" s="2"/>
      <c r="CM1" s="2"/>
      <c r="CN1" s="5"/>
      <c r="CO1" s="5"/>
      <c r="CP1" s="5"/>
      <c r="CQ1" s="5"/>
      <c r="CR1" s="5"/>
      <c r="CS1" s="6"/>
      <c r="CT1" s="6"/>
      <c r="CU1" s="5"/>
      <c r="CV1" s="5"/>
      <c r="CW1" s="253"/>
      <c r="CX1" s="253"/>
      <c r="CY1" s="254"/>
      <c r="CZ1" s="2"/>
      <c r="DB1" s="2"/>
    </row>
    <row r="2" spans="1:106" ht="29.25" customHeight="1">
      <c r="A2" s="2"/>
      <c r="B2" s="2"/>
      <c r="C2" s="7"/>
      <c r="D2" s="213"/>
      <c r="E2" s="7"/>
      <c r="F2" s="7"/>
      <c r="G2" s="200"/>
      <c r="H2" s="200"/>
      <c r="I2" s="200"/>
      <c r="J2" s="200"/>
      <c r="K2" s="200"/>
      <c r="L2" s="201"/>
      <c r="O2" s="86"/>
      <c r="P2" s="190"/>
      <c r="Q2" s="190"/>
      <c r="R2" s="190"/>
      <c r="S2" s="190"/>
      <c r="T2" s="190"/>
      <c r="U2" s="191"/>
      <c r="X2" s="7"/>
      <c r="Y2" s="7"/>
      <c r="Z2" s="221"/>
      <c r="AA2" s="221"/>
      <c r="AL2" s="7"/>
      <c r="AM2" s="7"/>
      <c r="AN2" s="7"/>
      <c r="AO2" s="7"/>
      <c r="AP2" s="7"/>
      <c r="AQ2" s="7"/>
      <c r="AR2" s="86"/>
      <c r="AS2" s="86"/>
      <c r="AT2" s="86"/>
      <c r="AU2" s="233"/>
      <c r="AV2" s="233"/>
      <c r="AW2" s="233"/>
      <c r="AX2" s="7"/>
      <c r="AY2" s="7"/>
      <c r="AZ2" s="7"/>
      <c r="BA2" s="7"/>
      <c r="BB2" s="7"/>
      <c r="BC2" s="167"/>
      <c r="BD2" s="167"/>
      <c r="BE2" s="167"/>
      <c r="BF2" s="167"/>
      <c r="BG2" s="167"/>
      <c r="BH2" s="75"/>
      <c r="BI2" s="7"/>
      <c r="BJ2" s="7"/>
      <c r="BK2" s="7"/>
      <c r="BL2" s="7"/>
      <c r="BM2" s="7"/>
      <c r="BN2" s="7"/>
      <c r="BO2" s="177"/>
      <c r="BP2" s="178"/>
      <c r="BQ2" s="178"/>
      <c r="BR2" s="178"/>
      <c r="BS2" s="178"/>
      <c r="BT2" s="178"/>
      <c r="BU2" s="178"/>
      <c r="BV2" s="7"/>
      <c r="BW2" s="7"/>
      <c r="BX2" s="7"/>
      <c r="BY2" s="7"/>
      <c r="CA2" s="86"/>
      <c r="CB2" s="86"/>
      <c r="CC2" s="86"/>
      <c r="CD2" s="86"/>
      <c r="CN2" s="2"/>
      <c r="CO2" s="2"/>
      <c r="CP2" s="2"/>
      <c r="CQ2" s="2"/>
      <c r="CR2" s="2"/>
      <c r="CS2" s="9"/>
      <c r="CT2" s="9"/>
      <c r="CU2" s="2"/>
      <c r="CV2" s="2"/>
      <c r="CY2" s="253"/>
      <c r="CZ2" s="2"/>
      <c r="DB2" s="2"/>
    </row>
    <row r="3" spans="1:109" ht="126.75" customHeight="1">
      <c r="A3" s="44" t="s">
        <v>0</v>
      </c>
      <c r="B3" s="44" t="s">
        <v>1</v>
      </c>
      <c r="C3" s="44" t="s">
        <v>49</v>
      </c>
      <c r="D3" s="214" t="s">
        <v>59</v>
      </c>
      <c r="E3" s="11" t="s">
        <v>3</v>
      </c>
      <c r="F3" s="307" t="s">
        <v>77</v>
      </c>
      <c r="G3" s="308"/>
      <c r="H3" s="309" t="s">
        <v>69</v>
      </c>
      <c r="I3" s="307" t="s">
        <v>68</v>
      </c>
      <c r="J3" s="308"/>
      <c r="K3" s="307" t="s">
        <v>2</v>
      </c>
      <c r="L3" s="308"/>
      <c r="M3" s="271" t="s">
        <v>62</v>
      </c>
      <c r="N3" s="272"/>
      <c r="O3" s="311" t="s">
        <v>104</v>
      </c>
      <c r="P3" s="312"/>
      <c r="Q3" s="313" t="s">
        <v>76</v>
      </c>
      <c r="R3" s="315" t="s">
        <v>78</v>
      </c>
      <c r="S3" s="316"/>
      <c r="T3" s="315" t="s">
        <v>79</v>
      </c>
      <c r="U3" s="316"/>
      <c r="V3" s="271" t="s">
        <v>62</v>
      </c>
      <c r="W3" s="272"/>
      <c r="X3" s="44" t="s">
        <v>60</v>
      </c>
      <c r="Y3" s="10" t="s">
        <v>64</v>
      </c>
      <c r="Z3" s="222" t="s">
        <v>61</v>
      </c>
      <c r="AA3" s="223" t="s">
        <v>65</v>
      </c>
      <c r="AB3" s="271" t="s">
        <v>62</v>
      </c>
      <c r="AC3" s="272"/>
      <c r="AD3" s="273" t="s">
        <v>51</v>
      </c>
      <c r="AE3" s="273" t="s">
        <v>4</v>
      </c>
      <c r="AF3" s="10" t="s">
        <v>5</v>
      </c>
      <c r="AG3" s="278" t="s">
        <v>95</v>
      </c>
      <c r="AH3" s="278" t="s">
        <v>4</v>
      </c>
      <c r="AI3" s="145" t="s">
        <v>5</v>
      </c>
      <c r="AJ3" s="271" t="s">
        <v>62</v>
      </c>
      <c r="AK3" s="272"/>
      <c r="AL3" s="271" t="s">
        <v>81</v>
      </c>
      <c r="AM3" s="289"/>
      <c r="AN3" s="272"/>
      <c r="AO3" s="284" t="s">
        <v>97</v>
      </c>
      <c r="AP3" s="292" t="s">
        <v>6</v>
      </c>
      <c r="AQ3" s="292"/>
      <c r="AR3" s="275" t="s">
        <v>82</v>
      </c>
      <c r="AS3" s="290"/>
      <c r="AT3" s="276"/>
      <c r="AU3" s="305" t="s">
        <v>83</v>
      </c>
      <c r="AV3" s="301" t="s">
        <v>84</v>
      </c>
      <c r="AW3" s="301"/>
      <c r="AX3" s="271" t="s">
        <v>52</v>
      </c>
      <c r="AY3" s="272"/>
      <c r="AZ3" s="271" t="s">
        <v>53</v>
      </c>
      <c r="BA3" s="289"/>
      <c r="BB3" s="272"/>
      <c r="BC3" s="302" t="s">
        <v>85</v>
      </c>
      <c r="BD3" s="303"/>
      <c r="BE3" s="302" t="s">
        <v>86</v>
      </c>
      <c r="BF3" s="304"/>
      <c r="BG3" s="303"/>
      <c r="BH3" s="76" t="s">
        <v>96</v>
      </c>
      <c r="BI3" s="271" t="s">
        <v>54</v>
      </c>
      <c r="BJ3" s="272"/>
      <c r="BK3" s="271" t="s">
        <v>7</v>
      </c>
      <c r="BL3" s="272"/>
      <c r="BM3" s="271" t="s">
        <v>90</v>
      </c>
      <c r="BN3" s="272"/>
      <c r="BO3" s="179" t="s">
        <v>88</v>
      </c>
      <c r="BP3" s="299" t="s">
        <v>87</v>
      </c>
      <c r="BQ3" s="300"/>
      <c r="BR3" s="299" t="s">
        <v>89</v>
      </c>
      <c r="BS3" s="300"/>
      <c r="BT3" s="299" t="s">
        <v>90</v>
      </c>
      <c r="BU3" s="300"/>
      <c r="BV3" s="12" t="s">
        <v>55</v>
      </c>
      <c r="BW3" s="42" t="s">
        <v>9</v>
      </c>
      <c r="BX3" s="13" t="s">
        <v>9</v>
      </c>
      <c r="BY3" s="42" t="s">
        <v>10</v>
      </c>
      <c r="BZ3" s="10" t="s">
        <v>10</v>
      </c>
      <c r="CA3" s="116" t="s">
        <v>92</v>
      </c>
      <c r="CB3" s="128" t="s">
        <v>9</v>
      </c>
      <c r="CC3" s="122" t="s">
        <v>9</v>
      </c>
      <c r="CD3" s="128" t="s">
        <v>10</v>
      </c>
      <c r="CE3" s="125" t="s">
        <v>10</v>
      </c>
      <c r="CF3" s="273" t="s">
        <v>56</v>
      </c>
      <c r="CG3" s="273" t="s">
        <v>11</v>
      </c>
      <c r="CH3" s="14" t="s">
        <v>11</v>
      </c>
      <c r="CI3" s="297" t="s">
        <v>93</v>
      </c>
      <c r="CJ3" s="297" t="s">
        <v>11</v>
      </c>
      <c r="CK3" s="246" t="s">
        <v>11</v>
      </c>
      <c r="CL3" s="273" t="s">
        <v>57</v>
      </c>
      <c r="CM3" s="273" t="s">
        <v>12</v>
      </c>
      <c r="CN3" s="39" t="s">
        <v>12</v>
      </c>
      <c r="CO3" s="282" t="s">
        <v>44</v>
      </c>
      <c r="CP3" s="283"/>
      <c r="CQ3" s="282" t="s">
        <v>45</v>
      </c>
      <c r="CR3" s="283"/>
      <c r="CS3" s="15" t="s">
        <v>41</v>
      </c>
      <c r="CT3" s="15" t="s">
        <v>42</v>
      </c>
      <c r="CU3" s="284" t="s">
        <v>46</v>
      </c>
      <c r="CV3" s="40"/>
      <c r="CW3" s="295" t="s">
        <v>94</v>
      </c>
      <c r="CX3" s="295" t="s">
        <v>12</v>
      </c>
      <c r="CY3" s="256" t="s">
        <v>12</v>
      </c>
      <c r="CZ3" s="273" t="s">
        <v>98</v>
      </c>
      <c r="DA3" s="72" t="s">
        <v>99</v>
      </c>
      <c r="DB3" s="273" t="s">
        <v>100</v>
      </c>
      <c r="DC3" s="162" t="s">
        <v>101</v>
      </c>
      <c r="DD3" s="271" t="s">
        <v>102</v>
      </c>
      <c r="DE3" s="272"/>
    </row>
    <row r="4" spans="1:109" ht="87" customHeight="1">
      <c r="A4" s="44"/>
      <c r="B4" s="44"/>
      <c r="C4" s="43"/>
      <c r="D4" s="215"/>
      <c r="E4" s="44" t="s">
        <v>13</v>
      </c>
      <c r="F4" s="44" t="s">
        <v>66</v>
      </c>
      <c r="G4" s="202" t="s">
        <v>67</v>
      </c>
      <c r="H4" s="310"/>
      <c r="I4" s="202" t="s">
        <v>66</v>
      </c>
      <c r="J4" s="202" t="s">
        <v>67</v>
      </c>
      <c r="K4" s="203" t="s">
        <v>70</v>
      </c>
      <c r="L4" s="203" t="s">
        <v>71</v>
      </c>
      <c r="M4" s="14" t="s">
        <v>73</v>
      </c>
      <c r="N4" s="14" t="s">
        <v>72</v>
      </c>
      <c r="O4" s="97" t="s">
        <v>66</v>
      </c>
      <c r="P4" s="192" t="s">
        <v>75</v>
      </c>
      <c r="Q4" s="314"/>
      <c r="R4" s="192" t="s">
        <v>66</v>
      </c>
      <c r="S4" s="192" t="s">
        <v>67</v>
      </c>
      <c r="T4" s="193" t="s">
        <v>70</v>
      </c>
      <c r="U4" s="193" t="s">
        <v>71</v>
      </c>
      <c r="V4" s="14" t="s">
        <v>80</v>
      </c>
      <c r="W4" s="14" t="s">
        <v>72</v>
      </c>
      <c r="X4" s="43"/>
      <c r="Y4" s="10" t="s">
        <v>8</v>
      </c>
      <c r="Z4" s="224"/>
      <c r="AA4" s="223" t="s">
        <v>8</v>
      </c>
      <c r="AB4" s="14" t="s">
        <v>63</v>
      </c>
      <c r="AC4" s="14" t="s">
        <v>72</v>
      </c>
      <c r="AD4" s="274"/>
      <c r="AE4" s="274"/>
      <c r="AF4" s="10" t="s">
        <v>8</v>
      </c>
      <c r="AG4" s="279"/>
      <c r="AH4" s="279"/>
      <c r="AI4" s="145" t="s">
        <v>8</v>
      </c>
      <c r="AJ4" s="14" t="s">
        <v>63</v>
      </c>
      <c r="AK4" s="14" t="s">
        <v>72</v>
      </c>
      <c r="AL4" s="14" t="s">
        <v>14</v>
      </c>
      <c r="AM4" s="44" t="s">
        <v>15</v>
      </c>
      <c r="AN4" s="17" t="s">
        <v>8</v>
      </c>
      <c r="AO4" s="291"/>
      <c r="AP4" s="44" t="s">
        <v>47</v>
      </c>
      <c r="AQ4" s="16" t="s">
        <v>8</v>
      </c>
      <c r="AR4" s="98" t="s">
        <v>14</v>
      </c>
      <c r="AS4" s="97" t="s">
        <v>15</v>
      </c>
      <c r="AT4" s="99" t="s">
        <v>8</v>
      </c>
      <c r="AU4" s="306"/>
      <c r="AV4" s="234" t="s">
        <v>47</v>
      </c>
      <c r="AW4" s="235" t="s">
        <v>8</v>
      </c>
      <c r="AX4" s="44" t="s">
        <v>16</v>
      </c>
      <c r="AY4" s="44" t="s">
        <v>17</v>
      </c>
      <c r="AZ4" s="14" t="s">
        <v>48</v>
      </c>
      <c r="BA4" s="44" t="s">
        <v>15</v>
      </c>
      <c r="BB4" s="17" t="s">
        <v>8</v>
      </c>
      <c r="BC4" s="168" t="s">
        <v>16</v>
      </c>
      <c r="BD4" s="168" t="s">
        <v>17</v>
      </c>
      <c r="BE4" s="169" t="s">
        <v>48</v>
      </c>
      <c r="BF4" s="168" t="s">
        <v>15</v>
      </c>
      <c r="BG4" s="170" t="s">
        <v>8</v>
      </c>
      <c r="BH4" s="77" t="s">
        <v>50</v>
      </c>
      <c r="BI4" s="44" t="s">
        <v>18</v>
      </c>
      <c r="BJ4" s="44" t="s">
        <v>19</v>
      </c>
      <c r="BK4" s="44" t="s">
        <v>18</v>
      </c>
      <c r="BL4" s="44" t="s">
        <v>8</v>
      </c>
      <c r="BM4" s="44" t="s">
        <v>91</v>
      </c>
      <c r="BN4" s="44" t="s">
        <v>8</v>
      </c>
      <c r="BO4" s="180" t="s">
        <v>50</v>
      </c>
      <c r="BP4" s="181" t="s">
        <v>18</v>
      </c>
      <c r="BQ4" s="181" t="s">
        <v>19</v>
      </c>
      <c r="BR4" s="181" t="s">
        <v>18</v>
      </c>
      <c r="BS4" s="181" t="s">
        <v>8</v>
      </c>
      <c r="BT4" s="181" t="s">
        <v>91</v>
      </c>
      <c r="BU4" s="181" t="s">
        <v>8</v>
      </c>
      <c r="BV4" s="43" t="s">
        <v>20</v>
      </c>
      <c r="BW4" s="43"/>
      <c r="BX4" s="4" t="s">
        <v>21</v>
      </c>
      <c r="BY4" s="43"/>
      <c r="BZ4" s="13" t="s">
        <v>21</v>
      </c>
      <c r="CA4" s="129" t="s">
        <v>20</v>
      </c>
      <c r="CB4" s="129"/>
      <c r="CC4" s="105" t="s">
        <v>21</v>
      </c>
      <c r="CD4" s="129"/>
      <c r="CE4" s="122" t="s">
        <v>21</v>
      </c>
      <c r="CF4" s="274"/>
      <c r="CG4" s="274"/>
      <c r="CH4" s="16" t="s">
        <v>21</v>
      </c>
      <c r="CI4" s="298"/>
      <c r="CJ4" s="298"/>
      <c r="CK4" s="247" t="s">
        <v>21</v>
      </c>
      <c r="CL4" s="274"/>
      <c r="CM4" s="274"/>
      <c r="CN4" s="10" t="s">
        <v>21</v>
      </c>
      <c r="CO4" s="10" t="s">
        <v>43</v>
      </c>
      <c r="CP4" s="10" t="s">
        <v>21</v>
      </c>
      <c r="CQ4" s="10" t="s">
        <v>43</v>
      </c>
      <c r="CR4" s="10" t="s">
        <v>21</v>
      </c>
      <c r="CS4" s="18" t="s">
        <v>21</v>
      </c>
      <c r="CT4" s="18" t="s">
        <v>21</v>
      </c>
      <c r="CU4" s="285"/>
      <c r="CV4" s="41" t="s">
        <v>21</v>
      </c>
      <c r="CW4" s="296"/>
      <c r="CX4" s="296"/>
      <c r="CY4" s="257" t="s">
        <v>21</v>
      </c>
      <c r="CZ4" s="274"/>
      <c r="DA4" s="72" t="s">
        <v>22</v>
      </c>
      <c r="DB4" s="274"/>
      <c r="DC4" s="162" t="s">
        <v>22</v>
      </c>
      <c r="DD4" s="14" t="s">
        <v>63</v>
      </c>
      <c r="DE4" s="14" t="s">
        <v>103</v>
      </c>
    </row>
    <row r="5" spans="1:109" ht="37.5" customHeight="1">
      <c r="A5" s="50">
        <v>1</v>
      </c>
      <c r="B5" s="51" t="s">
        <v>24</v>
      </c>
      <c r="C5" s="45">
        <v>778</v>
      </c>
      <c r="D5" s="216">
        <v>764</v>
      </c>
      <c r="E5" s="19">
        <f>D5-C5</f>
        <v>-14</v>
      </c>
      <c r="F5" s="45">
        <v>5</v>
      </c>
      <c r="G5" s="204">
        <v>7</v>
      </c>
      <c r="H5" s="204">
        <f aca="true" t="shared" si="0" ref="H5:H25">G5-F5</f>
        <v>2</v>
      </c>
      <c r="I5" s="205">
        <f aca="true" t="shared" si="1" ref="I5:I21">F5/C5*1000</f>
        <v>6.426735218508997</v>
      </c>
      <c r="J5" s="205">
        <f aca="true" t="shared" si="2" ref="J5:J21">G5/D5*1000</f>
        <v>9.162303664921465</v>
      </c>
      <c r="K5" s="206">
        <v>12</v>
      </c>
      <c r="L5" s="206">
        <v>6</v>
      </c>
      <c r="M5" s="95">
        <f aca="true" t="shared" si="3" ref="M5:M25">J5-I5</f>
        <v>2.7355684464124677</v>
      </c>
      <c r="N5" s="73">
        <f aca="true" t="shared" si="4" ref="N5:N21">K5-L5</f>
        <v>6</v>
      </c>
      <c r="O5" s="90">
        <v>22</v>
      </c>
      <c r="P5" s="78">
        <v>6</v>
      </c>
      <c r="Q5" s="78">
        <f aca="true" t="shared" si="5" ref="Q5:Q21">P5-O5</f>
        <v>-16</v>
      </c>
      <c r="R5" s="194">
        <f aca="true" t="shared" si="6" ref="R5:R21">O5/C5*1000</f>
        <v>28.27763496143959</v>
      </c>
      <c r="S5" s="194">
        <f aca="true" t="shared" si="7" ref="S5:S21">P5/D5*1000</f>
        <v>7.853403141361256</v>
      </c>
      <c r="T5" s="195">
        <v>16</v>
      </c>
      <c r="U5" s="195">
        <v>2</v>
      </c>
      <c r="V5" s="95">
        <f aca="true" t="shared" si="8" ref="V5:V21">S5-R5</f>
        <v>-20.424231820078333</v>
      </c>
      <c r="W5" s="73">
        <f aca="true" t="shared" si="9" ref="W5:W21">T5-U5</f>
        <v>14</v>
      </c>
      <c r="X5" s="45">
        <v>71</v>
      </c>
      <c r="Y5" s="45">
        <v>5</v>
      </c>
      <c r="Z5" s="225">
        <v>62</v>
      </c>
      <c r="AA5" s="225">
        <v>8</v>
      </c>
      <c r="AB5" s="73">
        <f aca="true" t="shared" si="10" ref="AB5:AB21">Z5-X5</f>
        <v>-9</v>
      </c>
      <c r="AC5" s="73">
        <f aca="true" t="shared" si="11" ref="AC5:AC21">Y5-AA5</f>
        <v>-3</v>
      </c>
      <c r="AD5" s="63">
        <v>532.8</v>
      </c>
      <c r="AE5" s="54">
        <f aca="true" t="shared" si="12" ref="AE5:AE21">AD5/C5</f>
        <v>0.6848329048843187</v>
      </c>
      <c r="AF5" s="55">
        <v>1</v>
      </c>
      <c r="AG5" s="142">
        <v>366.7</v>
      </c>
      <c r="AH5" s="141">
        <f aca="true" t="shared" si="13" ref="AH5:AH26">AG5/D5</f>
        <v>0.47997382198952876</v>
      </c>
      <c r="AI5" s="146">
        <v>4</v>
      </c>
      <c r="AJ5" s="165">
        <f>AH5-AE5</f>
        <v>-0.20485908289478993</v>
      </c>
      <c r="AK5" s="73">
        <f>AF5-AI5</f>
        <v>-3</v>
      </c>
      <c r="AL5" s="52">
        <v>837586</v>
      </c>
      <c r="AM5" s="49">
        <f aca="true" t="shared" si="14" ref="AM5:AM21">AL5/C5</f>
        <v>1076.5886889460155</v>
      </c>
      <c r="AN5" s="45">
        <v>16</v>
      </c>
      <c r="AO5" s="45">
        <v>764210</v>
      </c>
      <c r="AP5" s="56">
        <f aca="true" t="shared" si="15" ref="AP5:AP21">AL5/AO5*100</f>
        <v>109.60154931236178</v>
      </c>
      <c r="AQ5" s="45">
        <v>3</v>
      </c>
      <c r="AR5" s="101">
        <v>1078077</v>
      </c>
      <c r="AS5" s="102">
        <f aca="true" t="shared" si="16" ref="AS5:AS21">AR5/D5</f>
        <v>1411.09554973822</v>
      </c>
      <c r="AT5" s="90">
        <v>11</v>
      </c>
      <c r="AU5" s="236">
        <v>1077295</v>
      </c>
      <c r="AV5" s="237">
        <f aca="true" t="shared" si="17" ref="AV5:AV26">AR5/AU5*100</f>
        <v>100.07258921650988</v>
      </c>
      <c r="AW5" s="236">
        <v>13</v>
      </c>
      <c r="AX5" s="20">
        <v>11</v>
      </c>
      <c r="AY5" s="157">
        <v>25.1</v>
      </c>
      <c r="AZ5" s="95">
        <f aca="true" t="shared" si="18" ref="AZ5:AZ21">AX5+AY5</f>
        <v>36.1</v>
      </c>
      <c r="BA5" s="159">
        <f aca="true" t="shared" si="19" ref="BA5:BA21">AZ5/C5*1000</f>
        <v>46.401028277634964</v>
      </c>
      <c r="BB5" s="45">
        <v>4</v>
      </c>
      <c r="BC5" s="171">
        <v>8.8</v>
      </c>
      <c r="BD5" s="171">
        <v>22.7</v>
      </c>
      <c r="BE5" s="172">
        <f aca="true" t="shared" si="20" ref="BE5:BE21">BC5+BD5</f>
        <v>31.5</v>
      </c>
      <c r="BF5" s="172">
        <f aca="true" t="shared" si="21" ref="BF5:BF21">BE5/D5*1000</f>
        <v>41.2303664921466</v>
      </c>
      <c r="BG5" s="173">
        <v>2</v>
      </c>
      <c r="BH5" s="78">
        <v>230</v>
      </c>
      <c r="BI5" s="45">
        <v>405</v>
      </c>
      <c r="BJ5" s="45">
        <v>123</v>
      </c>
      <c r="BK5" s="20">
        <f aca="true" t="shared" si="22" ref="BK5:BK21">BI5/BH5*100</f>
        <v>176.08695652173913</v>
      </c>
      <c r="BL5" s="45">
        <v>1</v>
      </c>
      <c r="BM5" s="19">
        <f aca="true" t="shared" si="23" ref="BM5:BM21">BJ5/BH5*100</f>
        <v>53.47826086956522</v>
      </c>
      <c r="BN5" s="45">
        <v>3</v>
      </c>
      <c r="BO5" s="182">
        <v>228</v>
      </c>
      <c r="BP5" s="183">
        <v>422</v>
      </c>
      <c r="BQ5" s="183">
        <v>123</v>
      </c>
      <c r="BR5" s="184">
        <f aca="true" t="shared" si="24" ref="BR5:BR26">BP5/BO5*100</f>
        <v>185.08771929824562</v>
      </c>
      <c r="BS5" s="183">
        <v>1</v>
      </c>
      <c r="BT5" s="184">
        <f aca="true" t="shared" si="25" ref="BT5:BT21">BQ5/BO5*100</f>
        <v>53.94736842105263</v>
      </c>
      <c r="BU5" s="183">
        <v>3</v>
      </c>
      <c r="BV5" s="57">
        <v>3805</v>
      </c>
      <c r="BW5" s="57">
        <f aca="true" t="shared" si="26" ref="BW5:BW21">BV5/BJ5*100</f>
        <v>3093.4959349593496</v>
      </c>
      <c r="BX5" s="57">
        <v>2</v>
      </c>
      <c r="BY5" s="57">
        <f aca="true" t="shared" si="27" ref="BY5:BY21">BV5/BH5*100</f>
        <v>1654.3478260869567</v>
      </c>
      <c r="BZ5" s="58">
        <v>1</v>
      </c>
      <c r="CA5" s="118">
        <v>3858</v>
      </c>
      <c r="CB5" s="118">
        <f aca="true" t="shared" si="28" ref="CB5:CB26">CA5/BQ5*100</f>
        <v>3136.5853658536585</v>
      </c>
      <c r="CC5" s="118">
        <v>2</v>
      </c>
      <c r="CD5" s="118">
        <f aca="true" t="shared" si="29" ref="CD5:CD26">CA5/BO5*100</f>
        <v>1692.1052631578948</v>
      </c>
      <c r="CE5" s="126">
        <v>2</v>
      </c>
      <c r="CF5" s="58">
        <v>54665</v>
      </c>
      <c r="CG5" s="57">
        <f aca="true" t="shared" si="30" ref="CG5:CG21">CF5/BH5*1000</f>
        <v>237673.91304347824</v>
      </c>
      <c r="CH5" s="55">
        <v>2</v>
      </c>
      <c r="CI5" s="248">
        <v>57642</v>
      </c>
      <c r="CJ5" s="249">
        <f aca="true" t="shared" si="31" ref="CJ5:CJ26">CI5/BO5*1000</f>
        <v>252815.7894736842</v>
      </c>
      <c r="CK5" s="250">
        <v>2</v>
      </c>
      <c r="CL5" s="58">
        <v>15413500</v>
      </c>
      <c r="CM5" s="57">
        <f aca="true" t="shared" si="32" ref="CM5:CM21">CL5/BH5</f>
        <v>67015.21739130435</v>
      </c>
      <c r="CN5" s="60">
        <v>2</v>
      </c>
      <c r="CO5" s="61"/>
      <c r="CP5" s="62"/>
      <c r="CQ5" s="61"/>
      <c r="CR5" s="62"/>
      <c r="CS5" s="62"/>
      <c r="CT5" s="62"/>
      <c r="CU5" s="62"/>
      <c r="CV5" s="62"/>
      <c r="CW5" s="258">
        <v>17282382</v>
      </c>
      <c r="CX5" s="259">
        <f aca="true" t="shared" si="33" ref="CX5:CX26">CW5/BO5</f>
        <v>75799.92105263157</v>
      </c>
      <c r="CY5" s="260">
        <v>4</v>
      </c>
      <c r="CZ5" s="73">
        <f aca="true" t="shared" si="34" ref="CZ5:CZ25">K5+T5+Y5+AF5+AN5+AQ5+BB5+BL5+BN5+BX5+BZ5+CH5+CN5</f>
        <v>68</v>
      </c>
      <c r="DA5" s="70">
        <v>1</v>
      </c>
      <c r="DB5" s="73">
        <f>L5+U5+AA5+AI5+AT5+AW5+BG5+BS5+BU5+CC5+CE5+CK5+CY5</f>
        <v>60</v>
      </c>
      <c r="DC5" s="163">
        <v>1</v>
      </c>
      <c r="DD5" s="266">
        <f>CZ5-DB5</f>
        <v>8</v>
      </c>
      <c r="DE5" s="266">
        <f>DA5-DC5</f>
        <v>0</v>
      </c>
    </row>
    <row r="6" spans="1:109" ht="37.5" customHeight="1">
      <c r="A6" s="50">
        <v>2</v>
      </c>
      <c r="B6" s="51" t="s">
        <v>25</v>
      </c>
      <c r="C6" s="45">
        <v>944</v>
      </c>
      <c r="D6" s="216">
        <v>879</v>
      </c>
      <c r="E6" s="19">
        <f aca="true" t="shared" si="35" ref="E6:E26">D6-C6</f>
        <v>-65</v>
      </c>
      <c r="F6" s="45">
        <v>10</v>
      </c>
      <c r="G6" s="204">
        <v>7</v>
      </c>
      <c r="H6" s="204">
        <f t="shared" si="0"/>
        <v>-3</v>
      </c>
      <c r="I6" s="205">
        <f t="shared" si="1"/>
        <v>10.59322033898305</v>
      </c>
      <c r="J6" s="205">
        <f t="shared" si="2"/>
        <v>7.963594994311717</v>
      </c>
      <c r="K6" s="206">
        <v>4</v>
      </c>
      <c r="L6" s="206">
        <v>11</v>
      </c>
      <c r="M6" s="95">
        <f t="shared" si="3"/>
        <v>-2.629625344671333</v>
      </c>
      <c r="N6" s="73">
        <f t="shared" si="4"/>
        <v>-7</v>
      </c>
      <c r="O6" s="90">
        <v>13</v>
      </c>
      <c r="P6" s="78">
        <v>12</v>
      </c>
      <c r="Q6" s="78">
        <f t="shared" si="5"/>
        <v>-1</v>
      </c>
      <c r="R6" s="194">
        <f t="shared" si="6"/>
        <v>13.771186440677965</v>
      </c>
      <c r="S6" s="194">
        <f t="shared" si="7"/>
        <v>13.651877133105803</v>
      </c>
      <c r="T6" s="195">
        <v>6</v>
      </c>
      <c r="U6" s="195">
        <v>6</v>
      </c>
      <c r="V6" s="95">
        <f t="shared" si="8"/>
        <v>-0.11930930757216274</v>
      </c>
      <c r="W6" s="73">
        <f t="shared" si="9"/>
        <v>0</v>
      </c>
      <c r="X6" s="19">
        <v>94</v>
      </c>
      <c r="Y6" s="45">
        <v>10</v>
      </c>
      <c r="Z6" s="226">
        <v>61</v>
      </c>
      <c r="AA6" s="225">
        <v>7</v>
      </c>
      <c r="AB6" s="73">
        <f t="shared" si="10"/>
        <v>-33</v>
      </c>
      <c r="AC6" s="73">
        <f t="shared" si="11"/>
        <v>3</v>
      </c>
      <c r="AD6" s="63">
        <v>277.8</v>
      </c>
      <c r="AE6" s="54">
        <f t="shared" si="12"/>
        <v>0.2942796610169492</v>
      </c>
      <c r="AF6" s="55">
        <v>10</v>
      </c>
      <c r="AG6" s="142">
        <v>348</v>
      </c>
      <c r="AH6" s="141">
        <f t="shared" si="13"/>
        <v>0.39590443686006827</v>
      </c>
      <c r="AI6" s="146">
        <v>7</v>
      </c>
      <c r="AJ6" s="165">
        <f aca="true" t="shared" si="36" ref="AJ6:AJ26">AH6-AE6</f>
        <v>0.10162477584311908</v>
      </c>
      <c r="AK6" s="73">
        <f aca="true" t="shared" si="37" ref="AK6:AK26">AF6-AI6</f>
        <v>3</v>
      </c>
      <c r="AL6" s="47">
        <v>1652974</v>
      </c>
      <c r="AM6" s="49">
        <f t="shared" si="14"/>
        <v>1751.031779661017</v>
      </c>
      <c r="AN6" s="45">
        <v>8</v>
      </c>
      <c r="AO6" s="45">
        <v>1638359</v>
      </c>
      <c r="AP6" s="56">
        <f t="shared" si="15"/>
        <v>100.89205113165063</v>
      </c>
      <c r="AQ6" s="45">
        <v>13</v>
      </c>
      <c r="AR6" s="104">
        <v>1258213</v>
      </c>
      <c r="AS6" s="102">
        <f t="shared" si="16"/>
        <v>1431.4141069397042</v>
      </c>
      <c r="AT6" s="90">
        <v>10</v>
      </c>
      <c r="AU6" s="236">
        <v>1038116</v>
      </c>
      <c r="AV6" s="237">
        <f t="shared" si="17"/>
        <v>121.20158055554487</v>
      </c>
      <c r="AW6" s="236">
        <v>4</v>
      </c>
      <c r="AX6" s="20">
        <v>7.7</v>
      </c>
      <c r="AY6" s="157">
        <v>18.4</v>
      </c>
      <c r="AZ6" s="95">
        <f t="shared" si="18"/>
        <v>26.099999999999998</v>
      </c>
      <c r="BA6" s="159">
        <f t="shared" si="19"/>
        <v>27.64830508474576</v>
      </c>
      <c r="BB6" s="45">
        <v>1</v>
      </c>
      <c r="BC6" s="172">
        <v>4.2</v>
      </c>
      <c r="BD6" s="172">
        <v>14.7</v>
      </c>
      <c r="BE6" s="172">
        <f t="shared" si="20"/>
        <v>18.9</v>
      </c>
      <c r="BF6" s="172">
        <f t="shared" si="21"/>
        <v>21.501706484641637</v>
      </c>
      <c r="BG6" s="173">
        <v>1</v>
      </c>
      <c r="BH6" s="78">
        <v>308</v>
      </c>
      <c r="BI6" s="19">
        <v>248</v>
      </c>
      <c r="BJ6" s="19">
        <v>148</v>
      </c>
      <c r="BK6" s="20">
        <f t="shared" si="22"/>
        <v>80.51948051948052</v>
      </c>
      <c r="BL6" s="19">
        <v>10</v>
      </c>
      <c r="BM6" s="19">
        <f t="shared" si="23"/>
        <v>48.05194805194805</v>
      </c>
      <c r="BN6" s="19">
        <v>6</v>
      </c>
      <c r="BO6" s="182">
        <v>308</v>
      </c>
      <c r="BP6" s="184">
        <v>283</v>
      </c>
      <c r="BQ6" s="184">
        <v>148</v>
      </c>
      <c r="BR6" s="184">
        <f t="shared" si="24"/>
        <v>91.88311688311688</v>
      </c>
      <c r="BS6" s="184">
        <v>9</v>
      </c>
      <c r="BT6" s="184">
        <f t="shared" si="25"/>
        <v>48.05194805194805</v>
      </c>
      <c r="BU6" s="184">
        <v>8</v>
      </c>
      <c r="BV6" s="26">
        <v>4113</v>
      </c>
      <c r="BW6" s="57">
        <f t="shared" si="26"/>
        <v>2779.054054054054</v>
      </c>
      <c r="BX6" s="57">
        <v>3</v>
      </c>
      <c r="BY6" s="57">
        <f t="shared" si="27"/>
        <v>1335.3896103896102</v>
      </c>
      <c r="BZ6" s="58">
        <v>4</v>
      </c>
      <c r="CA6" s="119">
        <v>4416</v>
      </c>
      <c r="CB6" s="118">
        <f t="shared" si="28"/>
        <v>2983.7837837837837</v>
      </c>
      <c r="CC6" s="118">
        <v>3</v>
      </c>
      <c r="CD6" s="118">
        <f t="shared" si="29"/>
        <v>1433.7662337662337</v>
      </c>
      <c r="CE6" s="126">
        <v>4</v>
      </c>
      <c r="CF6" s="29">
        <v>41697</v>
      </c>
      <c r="CG6" s="57">
        <f t="shared" si="30"/>
        <v>135379.87012987013</v>
      </c>
      <c r="CH6" s="55">
        <v>6</v>
      </c>
      <c r="CI6" s="251">
        <v>42147</v>
      </c>
      <c r="CJ6" s="249">
        <f t="shared" si="31"/>
        <v>136840.9090909091</v>
      </c>
      <c r="CK6" s="250">
        <v>6</v>
      </c>
      <c r="CL6" s="58">
        <v>14264190</v>
      </c>
      <c r="CM6" s="57">
        <f t="shared" si="32"/>
        <v>46312.305194805194</v>
      </c>
      <c r="CN6" s="60">
        <v>10</v>
      </c>
      <c r="CO6" s="66">
        <v>84.1</v>
      </c>
      <c r="CP6" s="31">
        <v>2</v>
      </c>
      <c r="CQ6" s="66">
        <v>61.1</v>
      </c>
      <c r="CR6" s="31">
        <v>2</v>
      </c>
      <c r="CS6" s="32">
        <v>5</v>
      </c>
      <c r="CT6" s="32">
        <v>4</v>
      </c>
      <c r="CU6" s="31">
        <f>CP6+CR6+CS6+CT6</f>
        <v>13</v>
      </c>
      <c r="CV6" s="31">
        <v>4</v>
      </c>
      <c r="CW6" s="261">
        <v>15754657</v>
      </c>
      <c r="CX6" s="259">
        <f t="shared" si="33"/>
        <v>51151.48376623377</v>
      </c>
      <c r="CY6" s="260">
        <v>9</v>
      </c>
      <c r="CZ6" s="73">
        <f t="shared" si="34"/>
        <v>91</v>
      </c>
      <c r="DA6" s="71">
        <v>4</v>
      </c>
      <c r="DB6" s="73">
        <f aca="true" t="shared" si="38" ref="DB6:DB21">L6+U6+AA6+AI6+AT6+AW6+BG6+BS6+BU6+CC6+CE6+CK6+CY6</f>
        <v>85</v>
      </c>
      <c r="DC6" s="164">
        <v>2</v>
      </c>
      <c r="DD6" s="266">
        <f aca="true" t="shared" si="39" ref="DD6:DE21">CZ6-DB6</f>
        <v>6</v>
      </c>
      <c r="DE6" s="266">
        <f t="shared" si="39"/>
        <v>2</v>
      </c>
    </row>
    <row r="7" spans="1:109" ht="37.5" customHeight="1">
      <c r="A7" s="64">
        <v>3</v>
      </c>
      <c r="B7" s="65" t="s">
        <v>30</v>
      </c>
      <c r="C7" s="45">
        <v>502</v>
      </c>
      <c r="D7" s="216">
        <v>526</v>
      </c>
      <c r="E7" s="19">
        <f t="shared" si="35"/>
        <v>24</v>
      </c>
      <c r="F7" s="19">
        <v>4</v>
      </c>
      <c r="G7" s="204">
        <v>9</v>
      </c>
      <c r="H7" s="204">
        <f t="shared" si="0"/>
        <v>5</v>
      </c>
      <c r="I7" s="205">
        <f t="shared" si="1"/>
        <v>7.968127490039841</v>
      </c>
      <c r="J7" s="205">
        <f t="shared" si="2"/>
        <v>17.11026615969582</v>
      </c>
      <c r="K7" s="206">
        <v>10</v>
      </c>
      <c r="L7" s="206">
        <v>2</v>
      </c>
      <c r="M7" s="95">
        <f t="shared" si="3"/>
        <v>9.142138669655978</v>
      </c>
      <c r="N7" s="73">
        <f t="shared" si="4"/>
        <v>8</v>
      </c>
      <c r="O7" s="88">
        <v>6</v>
      </c>
      <c r="P7" s="78">
        <v>7</v>
      </c>
      <c r="Q7" s="78">
        <f t="shared" si="5"/>
        <v>1</v>
      </c>
      <c r="R7" s="194">
        <f t="shared" si="6"/>
        <v>11.952191235059761</v>
      </c>
      <c r="S7" s="194">
        <f t="shared" si="7"/>
        <v>13.307984790874524</v>
      </c>
      <c r="T7" s="195">
        <v>5</v>
      </c>
      <c r="U7" s="195">
        <v>5</v>
      </c>
      <c r="V7" s="95">
        <f t="shared" si="8"/>
        <v>1.3557935558147634</v>
      </c>
      <c r="W7" s="73">
        <f t="shared" si="9"/>
        <v>0</v>
      </c>
      <c r="X7" s="19">
        <v>65</v>
      </c>
      <c r="Y7" s="45">
        <v>3</v>
      </c>
      <c r="Z7" s="226">
        <v>70</v>
      </c>
      <c r="AA7" s="225">
        <v>9</v>
      </c>
      <c r="AB7" s="73">
        <f t="shared" si="10"/>
        <v>5</v>
      </c>
      <c r="AC7" s="73">
        <f t="shared" si="11"/>
        <v>-6</v>
      </c>
      <c r="AD7" s="63">
        <v>291.1</v>
      </c>
      <c r="AE7" s="54">
        <f t="shared" si="12"/>
        <v>0.5798804780876494</v>
      </c>
      <c r="AF7" s="55">
        <v>3</v>
      </c>
      <c r="AG7" s="142">
        <v>216.4</v>
      </c>
      <c r="AH7" s="141">
        <f t="shared" si="13"/>
        <v>0.4114068441064639</v>
      </c>
      <c r="AI7" s="146">
        <v>6</v>
      </c>
      <c r="AJ7" s="165">
        <f t="shared" si="36"/>
        <v>-0.16847363398118553</v>
      </c>
      <c r="AK7" s="73">
        <f t="shared" si="37"/>
        <v>-3</v>
      </c>
      <c r="AL7" s="47">
        <v>1237124</v>
      </c>
      <c r="AM7" s="49">
        <f t="shared" si="14"/>
        <v>2464.390438247012</v>
      </c>
      <c r="AN7" s="45">
        <v>4</v>
      </c>
      <c r="AO7" s="45">
        <v>1215294</v>
      </c>
      <c r="AP7" s="56">
        <f t="shared" si="15"/>
        <v>101.7962731651765</v>
      </c>
      <c r="AQ7" s="45">
        <v>10</v>
      </c>
      <c r="AR7" s="104">
        <v>872206</v>
      </c>
      <c r="AS7" s="102">
        <f t="shared" si="16"/>
        <v>1658.1863117870723</v>
      </c>
      <c r="AT7" s="90">
        <v>6</v>
      </c>
      <c r="AU7" s="236">
        <v>693066</v>
      </c>
      <c r="AV7" s="237">
        <f t="shared" si="17"/>
        <v>125.84746618648153</v>
      </c>
      <c r="AW7" s="236">
        <v>2</v>
      </c>
      <c r="AX7" s="20">
        <v>7</v>
      </c>
      <c r="AY7" s="157">
        <v>44.1</v>
      </c>
      <c r="AZ7" s="95">
        <f t="shared" si="18"/>
        <v>51.1</v>
      </c>
      <c r="BA7" s="159">
        <f t="shared" si="19"/>
        <v>101.79282868525897</v>
      </c>
      <c r="BB7" s="45">
        <v>13</v>
      </c>
      <c r="BC7" s="172">
        <v>9.2</v>
      </c>
      <c r="BD7" s="172">
        <v>46.8</v>
      </c>
      <c r="BE7" s="172">
        <f t="shared" si="20"/>
        <v>56</v>
      </c>
      <c r="BF7" s="172">
        <f t="shared" si="21"/>
        <v>106.4638783269962</v>
      </c>
      <c r="BG7" s="173">
        <v>13</v>
      </c>
      <c r="BH7" s="78">
        <v>178</v>
      </c>
      <c r="BI7" s="19">
        <v>140</v>
      </c>
      <c r="BJ7" s="19">
        <v>42</v>
      </c>
      <c r="BK7" s="20">
        <f t="shared" si="22"/>
        <v>78.65168539325843</v>
      </c>
      <c r="BL7" s="19">
        <v>11</v>
      </c>
      <c r="BM7" s="19">
        <f t="shared" si="23"/>
        <v>23.595505617977526</v>
      </c>
      <c r="BN7" s="19">
        <v>14</v>
      </c>
      <c r="BO7" s="182">
        <v>178</v>
      </c>
      <c r="BP7" s="184">
        <v>182</v>
      </c>
      <c r="BQ7" s="184">
        <v>42</v>
      </c>
      <c r="BR7" s="184">
        <f t="shared" si="24"/>
        <v>102.24719101123596</v>
      </c>
      <c r="BS7" s="184">
        <v>7</v>
      </c>
      <c r="BT7" s="184">
        <f t="shared" si="25"/>
        <v>23.595505617977526</v>
      </c>
      <c r="BU7" s="184">
        <v>14</v>
      </c>
      <c r="BV7" s="26">
        <v>872</v>
      </c>
      <c r="BW7" s="57">
        <f t="shared" si="26"/>
        <v>2076.190476190476</v>
      </c>
      <c r="BX7" s="57">
        <v>9</v>
      </c>
      <c r="BY7" s="57">
        <f t="shared" si="27"/>
        <v>489.88764044943827</v>
      </c>
      <c r="BZ7" s="58">
        <v>13</v>
      </c>
      <c r="CA7" s="119">
        <v>997</v>
      </c>
      <c r="CB7" s="118">
        <f t="shared" si="28"/>
        <v>2373.809523809524</v>
      </c>
      <c r="CC7" s="118">
        <v>6</v>
      </c>
      <c r="CD7" s="118">
        <f t="shared" si="29"/>
        <v>560.1123595505618</v>
      </c>
      <c r="CE7" s="126">
        <v>13</v>
      </c>
      <c r="CF7" s="29">
        <v>32648</v>
      </c>
      <c r="CG7" s="57">
        <f t="shared" si="30"/>
        <v>183415.73033707865</v>
      </c>
      <c r="CH7" s="55">
        <v>3</v>
      </c>
      <c r="CI7" s="251">
        <v>33479</v>
      </c>
      <c r="CJ7" s="249">
        <f t="shared" si="31"/>
        <v>188084.26966292135</v>
      </c>
      <c r="CK7" s="250">
        <v>3</v>
      </c>
      <c r="CL7" s="29">
        <v>8383484</v>
      </c>
      <c r="CM7" s="57">
        <f t="shared" si="32"/>
        <v>47098.22471910113</v>
      </c>
      <c r="CN7" s="60">
        <v>9</v>
      </c>
      <c r="CO7" s="66">
        <v>65.3</v>
      </c>
      <c r="CP7" s="31">
        <v>4</v>
      </c>
      <c r="CQ7" s="66">
        <v>61.3</v>
      </c>
      <c r="CR7" s="31">
        <v>5</v>
      </c>
      <c r="CS7" s="32">
        <v>6</v>
      </c>
      <c r="CT7" s="32">
        <v>5</v>
      </c>
      <c r="CU7" s="31">
        <f>CP7+CR7+CS7+CT7</f>
        <v>20</v>
      </c>
      <c r="CV7" s="31">
        <v>8</v>
      </c>
      <c r="CW7" s="261">
        <v>13554827</v>
      </c>
      <c r="CX7" s="259">
        <f t="shared" si="33"/>
        <v>76150.71348314607</v>
      </c>
      <c r="CY7" s="260">
        <v>3</v>
      </c>
      <c r="CZ7" s="73">
        <f t="shared" si="34"/>
        <v>107</v>
      </c>
      <c r="DA7" s="71">
        <v>7</v>
      </c>
      <c r="DB7" s="73">
        <f t="shared" si="38"/>
        <v>89</v>
      </c>
      <c r="DC7" s="164">
        <v>3</v>
      </c>
      <c r="DD7" s="266">
        <f t="shared" si="39"/>
        <v>18</v>
      </c>
      <c r="DE7" s="266">
        <f t="shared" si="39"/>
        <v>4</v>
      </c>
    </row>
    <row r="8" spans="1:109" ht="37.5" customHeight="1">
      <c r="A8" s="64">
        <v>4</v>
      </c>
      <c r="B8" s="65" t="s">
        <v>26</v>
      </c>
      <c r="C8" s="45">
        <v>633</v>
      </c>
      <c r="D8" s="216">
        <v>681</v>
      </c>
      <c r="E8" s="19">
        <f t="shared" si="35"/>
        <v>48</v>
      </c>
      <c r="F8" s="19">
        <v>6</v>
      </c>
      <c r="G8" s="204">
        <v>6</v>
      </c>
      <c r="H8" s="204">
        <f t="shared" si="0"/>
        <v>0</v>
      </c>
      <c r="I8" s="205">
        <f t="shared" si="1"/>
        <v>9.47867298578199</v>
      </c>
      <c r="J8" s="205">
        <f t="shared" si="2"/>
        <v>8.81057268722467</v>
      </c>
      <c r="K8" s="206">
        <v>6</v>
      </c>
      <c r="L8" s="206">
        <v>7</v>
      </c>
      <c r="M8" s="95">
        <f t="shared" si="3"/>
        <v>-0.6681002985573201</v>
      </c>
      <c r="N8" s="73">
        <f t="shared" si="4"/>
        <v>-1</v>
      </c>
      <c r="O8" s="88">
        <v>12</v>
      </c>
      <c r="P8" s="78">
        <v>12</v>
      </c>
      <c r="Q8" s="78">
        <f t="shared" si="5"/>
        <v>0</v>
      </c>
      <c r="R8" s="194">
        <f t="shared" si="6"/>
        <v>18.95734597156398</v>
      </c>
      <c r="S8" s="194">
        <f t="shared" si="7"/>
        <v>17.62114537444934</v>
      </c>
      <c r="T8" s="195">
        <v>10</v>
      </c>
      <c r="U8" s="195">
        <v>10</v>
      </c>
      <c r="V8" s="95">
        <f t="shared" si="8"/>
        <v>-1.3362005971146402</v>
      </c>
      <c r="W8" s="73">
        <f t="shared" si="9"/>
        <v>0</v>
      </c>
      <c r="X8" s="19">
        <v>92</v>
      </c>
      <c r="Y8" s="45">
        <v>9</v>
      </c>
      <c r="Z8" s="226">
        <v>73</v>
      </c>
      <c r="AA8" s="225">
        <v>12</v>
      </c>
      <c r="AB8" s="73">
        <f t="shared" si="10"/>
        <v>-19</v>
      </c>
      <c r="AC8" s="73">
        <f t="shared" si="11"/>
        <v>-3</v>
      </c>
      <c r="AD8" s="63">
        <v>97.6</v>
      </c>
      <c r="AE8" s="54">
        <f t="shared" si="12"/>
        <v>0.1541864139020537</v>
      </c>
      <c r="AF8" s="55">
        <v>13</v>
      </c>
      <c r="AG8" s="142">
        <v>96.4</v>
      </c>
      <c r="AH8" s="141">
        <f t="shared" si="13"/>
        <v>0.14155653450807637</v>
      </c>
      <c r="AI8" s="146">
        <v>13</v>
      </c>
      <c r="AJ8" s="165">
        <f t="shared" si="36"/>
        <v>-0.012629879393977334</v>
      </c>
      <c r="AK8" s="73">
        <f t="shared" si="37"/>
        <v>0</v>
      </c>
      <c r="AL8" s="47">
        <v>1233258</v>
      </c>
      <c r="AM8" s="49">
        <f t="shared" si="14"/>
        <v>1948.2748815165876</v>
      </c>
      <c r="AN8" s="45">
        <v>6</v>
      </c>
      <c r="AO8" s="45">
        <v>1225006</v>
      </c>
      <c r="AP8" s="56">
        <f t="shared" si="15"/>
        <v>100.67362935365213</v>
      </c>
      <c r="AQ8" s="45">
        <v>14</v>
      </c>
      <c r="AR8" s="104">
        <v>1277883</v>
      </c>
      <c r="AS8" s="102">
        <f t="shared" si="16"/>
        <v>1876.4801762114537</v>
      </c>
      <c r="AT8" s="90">
        <v>3</v>
      </c>
      <c r="AU8" s="236">
        <v>1304489</v>
      </c>
      <c r="AV8" s="237">
        <f t="shared" si="17"/>
        <v>97.96042741640596</v>
      </c>
      <c r="AW8" s="236">
        <v>15</v>
      </c>
      <c r="AX8" s="20">
        <v>3.5</v>
      </c>
      <c r="AY8" s="157">
        <v>34.9</v>
      </c>
      <c r="AZ8" s="95">
        <f t="shared" si="18"/>
        <v>38.4</v>
      </c>
      <c r="BA8" s="159">
        <f t="shared" si="19"/>
        <v>60.66350710900473</v>
      </c>
      <c r="BB8" s="45">
        <v>8</v>
      </c>
      <c r="BC8" s="172">
        <v>7.5</v>
      </c>
      <c r="BD8" s="172">
        <v>49.2</v>
      </c>
      <c r="BE8" s="172">
        <f t="shared" si="20"/>
        <v>56.7</v>
      </c>
      <c r="BF8" s="172">
        <f t="shared" si="21"/>
        <v>83.25991189427313</v>
      </c>
      <c r="BG8" s="173">
        <v>11</v>
      </c>
      <c r="BH8" s="78">
        <v>221</v>
      </c>
      <c r="BI8" s="19">
        <v>208</v>
      </c>
      <c r="BJ8" s="19">
        <v>91</v>
      </c>
      <c r="BK8" s="20">
        <f t="shared" si="22"/>
        <v>94.11764705882352</v>
      </c>
      <c r="BL8" s="19">
        <v>7</v>
      </c>
      <c r="BM8" s="19">
        <f t="shared" si="23"/>
        <v>41.17647058823529</v>
      </c>
      <c r="BN8" s="19">
        <v>8</v>
      </c>
      <c r="BO8" s="182">
        <v>221</v>
      </c>
      <c r="BP8" s="184">
        <v>288</v>
      </c>
      <c r="BQ8" s="184">
        <v>110</v>
      </c>
      <c r="BR8" s="184">
        <f t="shared" si="24"/>
        <v>130.31674208144796</v>
      </c>
      <c r="BS8" s="184">
        <v>4</v>
      </c>
      <c r="BT8" s="184">
        <f t="shared" si="25"/>
        <v>49.7737556561086</v>
      </c>
      <c r="BU8" s="184">
        <v>6</v>
      </c>
      <c r="BV8" s="26">
        <v>2334</v>
      </c>
      <c r="BW8" s="57">
        <f t="shared" si="26"/>
        <v>2564.835164835165</v>
      </c>
      <c r="BX8" s="57">
        <v>5</v>
      </c>
      <c r="BY8" s="57">
        <f t="shared" si="27"/>
        <v>1056.1085972850678</v>
      </c>
      <c r="BZ8" s="58">
        <v>7</v>
      </c>
      <c r="CA8" s="119">
        <v>2468</v>
      </c>
      <c r="CB8" s="118">
        <f t="shared" si="28"/>
        <v>2243.636363636364</v>
      </c>
      <c r="CC8" s="118">
        <v>10</v>
      </c>
      <c r="CD8" s="118">
        <f t="shared" si="29"/>
        <v>1116.7420814479638</v>
      </c>
      <c r="CE8" s="126">
        <v>7</v>
      </c>
      <c r="CF8" s="29">
        <v>22524</v>
      </c>
      <c r="CG8" s="57">
        <f t="shared" si="30"/>
        <v>101918.5520361991</v>
      </c>
      <c r="CH8" s="55">
        <v>10</v>
      </c>
      <c r="CI8" s="251">
        <v>23419</v>
      </c>
      <c r="CJ8" s="249">
        <f t="shared" si="31"/>
        <v>105968.32579185521</v>
      </c>
      <c r="CK8" s="250">
        <v>9</v>
      </c>
      <c r="CL8" s="58">
        <v>13606097</v>
      </c>
      <c r="CM8" s="57">
        <f t="shared" si="32"/>
        <v>61566.04977375566</v>
      </c>
      <c r="CN8" s="60">
        <v>3</v>
      </c>
      <c r="CO8" s="68"/>
      <c r="CP8" s="69"/>
      <c r="CQ8" s="68"/>
      <c r="CR8" s="69"/>
      <c r="CS8" s="32"/>
      <c r="CT8" s="32"/>
      <c r="CU8" s="31"/>
      <c r="CV8" s="31"/>
      <c r="CW8" s="262">
        <v>17475941</v>
      </c>
      <c r="CX8" s="259">
        <f t="shared" si="33"/>
        <v>79076.65610859728</v>
      </c>
      <c r="CY8" s="260">
        <v>1</v>
      </c>
      <c r="CZ8" s="73">
        <f t="shared" si="34"/>
        <v>106</v>
      </c>
      <c r="DA8" s="71">
        <v>6</v>
      </c>
      <c r="DB8" s="73">
        <f t="shared" si="38"/>
        <v>108</v>
      </c>
      <c r="DC8" s="164">
        <v>4</v>
      </c>
      <c r="DD8" s="266">
        <f t="shared" si="39"/>
        <v>-2</v>
      </c>
      <c r="DE8" s="266">
        <f t="shared" si="39"/>
        <v>2</v>
      </c>
    </row>
    <row r="9" spans="1:109" ht="37.5" customHeight="1">
      <c r="A9" s="64">
        <v>5</v>
      </c>
      <c r="B9" s="65" t="s">
        <v>28</v>
      </c>
      <c r="C9" s="45">
        <v>839</v>
      </c>
      <c r="D9" s="216">
        <v>807</v>
      </c>
      <c r="E9" s="19">
        <f t="shared" si="35"/>
        <v>-32</v>
      </c>
      <c r="F9" s="19">
        <v>1</v>
      </c>
      <c r="G9" s="204">
        <v>5</v>
      </c>
      <c r="H9" s="204">
        <f t="shared" si="0"/>
        <v>4</v>
      </c>
      <c r="I9" s="205">
        <f t="shared" si="1"/>
        <v>1.1918951132300357</v>
      </c>
      <c r="J9" s="205">
        <f t="shared" si="2"/>
        <v>6.195786864931847</v>
      </c>
      <c r="K9" s="206">
        <v>17</v>
      </c>
      <c r="L9" s="206">
        <v>12</v>
      </c>
      <c r="M9" s="95">
        <f t="shared" si="3"/>
        <v>5.003891751701811</v>
      </c>
      <c r="N9" s="73">
        <f t="shared" si="4"/>
        <v>5</v>
      </c>
      <c r="O9" s="88">
        <v>16</v>
      </c>
      <c r="P9" s="78">
        <v>7</v>
      </c>
      <c r="Q9" s="78">
        <f t="shared" si="5"/>
        <v>-9</v>
      </c>
      <c r="R9" s="194">
        <f t="shared" si="6"/>
        <v>19.07032181168057</v>
      </c>
      <c r="S9" s="194">
        <f t="shared" si="7"/>
        <v>8.674101610904586</v>
      </c>
      <c r="T9" s="195">
        <v>11</v>
      </c>
      <c r="U9" s="195">
        <v>3</v>
      </c>
      <c r="V9" s="95">
        <f t="shared" si="8"/>
        <v>-10.396220200775986</v>
      </c>
      <c r="W9" s="73">
        <f t="shared" si="9"/>
        <v>8</v>
      </c>
      <c r="X9" s="19">
        <v>80</v>
      </c>
      <c r="Y9" s="45">
        <v>7</v>
      </c>
      <c r="Z9" s="226">
        <v>78</v>
      </c>
      <c r="AA9" s="225">
        <v>15</v>
      </c>
      <c r="AB9" s="73">
        <f t="shared" si="10"/>
        <v>-2</v>
      </c>
      <c r="AC9" s="73">
        <f t="shared" si="11"/>
        <v>-8</v>
      </c>
      <c r="AD9" s="63">
        <v>355.3</v>
      </c>
      <c r="AE9" s="54">
        <f t="shared" si="12"/>
        <v>0.4234803337306317</v>
      </c>
      <c r="AF9" s="55">
        <v>7</v>
      </c>
      <c r="AG9" s="142">
        <v>165.4</v>
      </c>
      <c r="AH9" s="141">
        <f t="shared" si="13"/>
        <v>0.20495662949194549</v>
      </c>
      <c r="AI9" s="146">
        <v>10</v>
      </c>
      <c r="AJ9" s="165">
        <f t="shared" si="36"/>
        <v>-0.21852370423868622</v>
      </c>
      <c r="AK9" s="73">
        <f t="shared" si="37"/>
        <v>-3</v>
      </c>
      <c r="AL9" s="47">
        <v>1049405</v>
      </c>
      <c r="AM9" s="49">
        <f t="shared" si="14"/>
        <v>1250.7806912991657</v>
      </c>
      <c r="AN9" s="45">
        <v>12</v>
      </c>
      <c r="AO9" s="45">
        <v>1047293</v>
      </c>
      <c r="AP9" s="56">
        <f t="shared" si="15"/>
        <v>100.20166276295173</v>
      </c>
      <c r="AQ9" s="45">
        <v>16</v>
      </c>
      <c r="AR9" s="104">
        <v>1135648</v>
      </c>
      <c r="AS9" s="102">
        <f t="shared" si="16"/>
        <v>1407.2465923172242</v>
      </c>
      <c r="AT9" s="90">
        <v>12</v>
      </c>
      <c r="AU9" s="236">
        <v>1134979</v>
      </c>
      <c r="AV9" s="237">
        <f t="shared" si="17"/>
        <v>100.05894382186807</v>
      </c>
      <c r="AW9" s="236">
        <v>13</v>
      </c>
      <c r="AX9" s="20">
        <v>5.6</v>
      </c>
      <c r="AY9" s="157">
        <v>31.1</v>
      </c>
      <c r="AZ9" s="95">
        <f t="shared" si="18"/>
        <v>36.7</v>
      </c>
      <c r="BA9" s="159">
        <f t="shared" si="19"/>
        <v>43.74255065554231</v>
      </c>
      <c r="BB9" s="45">
        <v>3</v>
      </c>
      <c r="BC9" s="172">
        <v>11.5</v>
      </c>
      <c r="BD9" s="172">
        <v>45.4</v>
      </c>
      <c r="BE9" s="172">
        <f t="shared" si="20"/>
        <v>56.9</v>
      </c>
      <c r="BF9" s="172">
        <f t="shared" si="21"/>
        <v>70.50805452292441</v>
      </c>
      <c r="BG9" s="173">
        <v>8</v>
      </c>
      <c r="BH9" s="78">
        <v>264</v>
      </c>
      <c r="BI9" s="19">
        <v>255</v>
      </c>
      <c r="BJ9" s="19">
        <v>103</v>
      </c>
      <c r="BK9" s="20">
        <f t="shared" si="22"/>
        <v>96.5909090909091</v>
      </c>
      <c r="BL9" s="19">
        <v>6</v>
      </c>
      <c r="BM9" s="19">
        <f t="shared" si="23"/>
        <v>39.015151515151516</v>
      </c>
      <c r="BN9" s="19">
        <v>10</v>
      </c>
      <c r="BO9" s="182">
        <v>267</v>
      </c>
      <c r="BP9" s="184">
        <v>298</v>
      </c>
      <c r="BQ9" s="184">
        <v>109</v>
      </c>
      <c r="BR9" s="184">
        <f t="shared" si="24"/>
        <v>111.61048689138578</v>
      </c>
      <c r="BS9" s="184">
        <v>5</v>
      </c>
      <c r="BT9" s="184">
        <f t="shared" si="25"/>
        <v>40.823970037453186</v>
      </c>
      <c r="BU9" s="184">
        <v>9</v>
      </c>
      <c r="BV9" s="26">
        <v>4005</v>
      </c>
      <c r="BW9" s="57">
        <f t="shared" si="26"/>
        <v>3888.349514563107</v>
      </c>
      <c r="BX9" s="57">
        <v>1</v>
      </c>
      <c r="BY9" s="57">
        <f t="shared" si="27"/>
        <v>1517.0454545454545</v>
      </c>
      <c r="BZ9" s="58">
        <v>3</v>
      </c>
      <c r="CA9" s="119">
        <v>4441</v>
      </c>
      <c r="CB9" s="118">
        <f t="shared" si="28"/>
        <v>4074.3119266055046</v>
      </c>
      <c r="CC9" s="118">
        <v>1</v>
      </c>
      <c r="CD9" s="118">
        <f t="shared" si="29"/>
        <v>1663.2958801498128</v>
      </c>
      <c r="CE9" s="126">
        <v>3</v>
      </c>
      <c r="CF9" s="29">
        <v>36464</v>
      </c>
      <c r="CG9" s="57">
        <f t="shared" si="30"/>
        <v>138121.21212121213</v>
      </c>
      <c r="CH9" s="55">
        <v>5</v>
      </c>
      <c r="CI9" s="251">
        <v>39019</v>
      </c>
      <c r="CJ9" s="249">
        <f t="shared" si="31"/>
        <v>146138.57677902622</v>
      </c>
      <c r="CK9" s="250">
        <v>5</v>
      </c>
      <c r="CL9" s="29">
        <v>9501046</v>
      </c>
      <c r="CM9" s="57">
        <f t="shared" si="32"/>
        <v>35988.81060606061</v>
      </c>
      <c r="CN9" s="60">
        <v>14</v>
      </c>
      <c r="CO9" s="66">
        <v>85.3</v>
      </c>
      <c r="CP9" s="31">
        <v>1</v>
      </c>
      <c r="CQ9" s="66">
        <v>53.3</v>
      </c>
      <c r="CR9" s="31">
        <v>4</v>
      </c>
      <c r="CS9" s="32">
        <v>1</v>
      </c>
      <c r="CT9" s="32">
        <v>4</v>
      </c>
      <c r="CU9" s="31">
        <f>CP9+CR9+CS9+CT9</f>
        <v>10</v>
      </c>
      <c r="CV9" s="31">
        <v>2</v>
      </c>
      <c r="CW9" s="261">
        <v>11193773</v>
      </c>
      <c r="CX9" s="259">
        <f t="shared" si="33"/>
        <v>41924.24344569288</v>
      </c>
      <c r="CY9" s="260">
        <v>12</v>
      </c>
      <c r="CZ9" s="73">
        <f t="shared" si="34"/>
        <v>112</v>
      </c>
      <c r="DA9" s="71">
        <v>9</v>
      </c>
      <c r="DB9" s="73">
        <f t="shared" si="38"/>
        <v>108</v>
      </c>
      <c r="DC9" s="164">
        <v>4</v>
      </c>
      <c r="DD9" s="266">
        <f t="shared" si="39"/>
        <v>4</v>
      </c>
      <c r="DE9" s="266">
        <f t="shared" si="39"/>
        <v>5</v>
      </c>
    </row>
    <row r="10" spans="1:109" ht="37.5" customHeight="1">
      <c r="A10" s="50">
        <v>6</v>
      </c>
      <c r="B10" s="51" t="s">
        <v>23</v>
      </c>
      <c r="C10" s="45">
        <v>1112</v>
      </c>
      <c r="D10" s="216">
        <v>1225</v>
      </c>
      <c r="E10" s="19">
        <f t="shared" si="35"/>
        <v>113</v>
      </c>
      <c r="F10" s="45">
        <v>6</v>
      </c>
      <c r="G10" s="204">
        <v>5</v>
      </c>
      <c r="H10" s="204">
        <f t="shared" si="0"/>
        <v>-1</v>
      </c>
      <c r="I10" s="205">
        <f t="shared" si="1"/>
        <v>5.39568345323741</v>
      </c>
      <c r="J10" s="205">
        <f t="shared" si="2"/>
        <v>4.081632653061225</v>
      </c>
      <c r="K10" s="206">
        <v>15</v>
      </c>
      <c r="L10" s="206">
        <v>15</v>
      </c>
      <c r="M10" s="95">
        <f t="shared" si="3"/>
        <v>-1.3140508001761857</v>
      </c>
      <c r="N10" s="73">
        <f t="shared" si="4"/>
        <v>0</v>
      </c>
      <c r="O10" s="90">
        <v>19</v>
      </c>
      <c r="P10" s="78">
        <v>23</v>
      </c>
      <c r="Q10" s="78">
        <f t="shared" si="5"/>
        <v>4</v>
      </c>
      <c r="R10" s="194">
        <f t="shared" si="6"/>
        <v>17.0863309352518</v>
      </c>
      <c r="S10" s="194">
        <f t="shared" si="7"/>
        <v>18.775510204081634</v>
      </c>
      <c r="T10" s="195">
        <v>9</v>
      </c>
      <c r="U10" s="195">
        <v>12</v>
      </c>
      <c r="V10" s="95">
        <f t="shared" si="8"/>
        <v>1.6891792688298324</v>
      </c>
      <c r="W10" s="73">
        <f t="shared" si="9"/>
        <v>-3</v>
      </c>
      <c r="X10" s="19">
        <v>77</v>
      </c>
      <c r="Y10" s="45">
        <v>6</v>
      </c>
      <c r="Z10" s="226">
        <v>74</v>
      </c>
      <c r="AA10" s="225">
        <v>13</v>
      </c>
      <c r="AB10" s="73">
        <f t="shared" si="10"/>
        <v>-3</v>
      </c>
      <c r="AC10" s="73">
        <f t="shared" si="11"/>
        <v>-7</v>
      </c>
      <c r="AD10" s="63">
        <v>313.1</v>
      </c>
      <c r="AE10" s="54">
        <f t="shared" si="12"/>
        <v>0.2815647482014389</v>
      </c>
      <c r="AF10" s="55">
        <v>11</v>
      </c>
      <c r="AG10" s="142">
        <v>178.4</v>
      </c>
      <c r="AH10" s="141">
        <f t="shared" si="13"/>
        <v>0.1456326530612245</v>
      </c>
      <c r="AI10" s="146">
        <v>12</v>
      </c>
      <c r="AJ10" s="165">
        <f t="shared" si="36"/>
        <v>-0.1359320951402144</v>
      </c>
      <c r="AK10" s="73">
        <f t="shared" si="37"/>
        <v>-1</v>
      </c>
      <c r="AL10" s="47">
        <v>1520947</v>
      </c>
      <c r="AM10" s="49">
        <f t="shared" si="14"/>
        <v>1367.75809352518</v>
      </c>
      <c r="AN10" s="45">
        <v>11</v>
      </c>
      <c r="AO10" s="45">
        <v>1393091</v>
      </c>
      <c r="AP10" s="56">
        <f t="shared" si="15"/>
        <v>109.1778641883409</v>
      </c>
      <c r="AQ10" s="45">
        <v>4</v>
      </c>
      <c r="AR10" s="104">
        <v>1539916</v>
      </c>
      <c r="AS10" s="102">
        <f t="shared" si="16"/>
        <v>1257.0742857142857</v>
      </c>
      <c r="AT10" s="90">
        <v>16</v>
      </c>
      <c r="AU10" s="236">
        <v>1534775</v>
      </c>
      <c r="AV10" s="237">
        <f t="shared" si="17"/>
        <v>100.3349676662703</v>
      </c>
      <c r="AW10" s="236">
        <v>11</v>
      </c>
      <c r="AX10" s="20">
        <v>18.2</v>
      </c>
      <c r="AY10" s="157">
        <v>55.4</v>
      </c>
      <c r="AZ10" s="95">
        <f t="shared" si="18"/>
        <v>73.6</v>
      </c>
      <c r="BA10" s="159">
        <f t="shared" si="19"/>
        <v>66.18705035971223</v>
      </c>
      <c r="BB10" s="45">
        <v>9</v>
      </c>
      <c r="BC10" s="172">
        <v>24.4</v>
      </c>
      <c r="BD10" s="172">
        <v>54.8</v>
      </c>
      <c r="BE10" s="172">
        <f t="shared" si="20"/>
        <v>79.19999999999999</v>
      </c>
      <c r="BF10" s="172">
        <f t="shared" si="21"/>
        <v>64.65306122448979</v>
      </c>
      <c r="BG10" s="173">
        <v>7</v>
      </c>
      <c r="BH10" s="78">
        <v>353</v>
      </c>
      <c r="BI10" s="19">
        <v>565</v>
      </c>
      <c r="BJ10" s="19">
        <v>263</v>
      </c>
      <c r="BK10" s="20">
        <f t="shared" si="22"/>
        <v>160.05665722379604</v>
      </c>
      <c r="BL10" s="19">
        <v>2</v>
      </c>
      <c r="BM10" s="19">
        <f t="shared" si="23"/>
        <v>74.5042492917847</v>
      </c>
      <c r="BN10" s="19">
        <v>2</v>
      </c>
      <c r="BO10" s="182">
        <v>352</v>
      </c>
      <c r="BP10" s="184">
        <v>615</v>
      </c>
      <c r="BQ10" s="184">
        <v>274</v>
      </c>
      <c r="BR10" s="184">
        <f t="shared" si="24"/>
        <v>174.7159090909091</v>
      </c>
      <c r="BS10" s="184">
        <v>2</v>
      </c>
      <c r="BT10" s="184">
        <f t="shared" si="25"/>
        <v>77.8409090909091</v>
      </c>
      <c r="BU10" s="184">
        <v>2</v>
      </c>
      <c r="BV10" s="26">
        <v>5723</v>
      </c>
      <c r="BW10" s="57">
        <f t="shared" si="26"/>
        <v>2176.0456273764257</v>
      </c>
      <c r="BX10" s="57">
        <v>8</v>
      </c>
      <c r="BY10" s="57">
        <f t="shared" si="27"/>
        <v>1621.2464589235128</v>
      </c>
      <c r="BZ10" s="58">
        <v>2</v>
      </c>
      <c r="CA10" s="119">
        <v>6199</v>
      </c>
      <c r="CB10" s="118">
        <f t="shared" si="28"/>
        <v>2262.4087591240877</v>
      </c>
      <c r="CC10" s="118">
        <v>9</v>
      </c>
      <c r="CD10" s="118">
        <f t="shared" si="29"/>
        <v>1761.0795454545453</v>
      </c>
      <c r="CE10" s="126">
        <v>1</v>
      </c>
      <c r="CF10" s="29">
        <v>45467</v>
      </c>
      <c r="CG10" s="57">
        <f t="shared" si="30"/>
        <v>128801.69971671388</v>
      </c>
      <c r="CH10" s="55">
        <v>7</v>
      </c>
      <c r="CI10" s="251">
        <v>46270</v>
      </c>
      <c r="CJ10" s="249">
        <f t="shared" si="31"/>
        <v>131448.86363636362</v>
      </c>
      <c r="CK10" s="250">
        <v>8</v>
      </c>
      <c r="CL10" s="58">
        <v>26879212</v>
      </c>
      <c r="CM10" s="57">
        <f t="shared" si="32"/>
        <v>76145.07648725212</v>
      </c>
      <c r="CN10" s="60">
        <v>1</v>
      </c>
      <c r="CO10" s="66">
        <v>77</v>
      </c>
      <c r="CP10" s="31">
        <v>3</v>
      </c>
      <c r="CQ10" s="66">
        <v>65.2</v>
      </c>
      <c r="CR10" s="31">
        <v>1</v>
      </c>
      <c r="CS10" s="32">
        <v>1</v>
      </c>
      <c r="CT10" s="32">
        <v>4</v>
      </c>
      <c r="CU10" s="31">
        <f>CP10+CR10+CS10+CT10</f>
        <v>9</v>
      </c>
      <c r="CV10" s="31">
        <v>1</v>
      </c>
      <c r="CW10" s="261">
        <v>27005816</v>
      </c>
      <c r="CX10" s="259">
        <f t="shared" si="33"/>
        <v>76721.06818181818</v>
      </c>
      <c r="CY10" s="260">
        <v>2</v>
      </c>
      <c r="CZ10" s="73">
        <f t="shared" si="34"/>
        <v>87</v>
      </c>
      <c r="DA10" s="71">
        <v>2</v>
      </c>
      <c r="DB10" s="73">
        <f t="shared" si="38"/>
        <v>110</v>
      </c>
      <c r="DC10" s="164">
        <v>5</v>
      </c>
      <c r="DD10" s="266">
        <f t="shared" si="39"/>
        <v>-23</v>
      </c>
      <c r="DE10" s="266">
        <f t="shared" si="39"/>
        <v>-3</v>
      </c>
    </row>
    <row r="11" spans="1:109" ht="37.5" customHeight="1">
      <c r="A11" s="64">
        <v>7</v>
      </c>
      <c r="B11" s="65" t="s">
        <v>37</v>
      </c>
      <c r="C11" s="45">
        <v>485</v>
      </c>
      <c r="D11" s="216">
        <v>529</v>
      </c>
      <c r="E11" s="19">
        <f t="shared" si="35"/>
        <v>44</v>
      </c>
      <c r="F11" s="19">
        <v>3</v>
      </c>
      <c r="G11" s="204">
        <v>3</v>
      </c>
      <c r="H11" s="204">
        <f t="shared" si="0"/>
        <v>0</v>
      </c>
      <c r="I11" s="205">
        <f t="shared" si="1"/>
        <v>6.185567010309278</v>
      </c>
      <c r="J11" s="205">
        <f t="shared" si="2"/>
        <v>5.671077504725898</v>
      </c>
      <c r="K11" s="206">
        <v>13</v>
      </c>
      <c r="L11" s="206">
        <v>14</v>
      </c>
      <c r="M11" s="95">
        <f t="shared" si="3"/>
        <v>-0.5144895055833798</v>
      </c>
      <c r="N11" s="73">
        <f t="shared" si="4"/>
        <v>-1</v>
      </c>
      <c r="O11" s="88">
        <v>18</v>
      </c>
      <c r="P11" s="78">
        <v>13</v>
      </c>
      <c r="Q11" s="78">
        <f t="shared" si="5"/>
        <v>-5</v>
      </c>
      <c r="R11" s="194">
        <f t="shared" si="6"/>
        <v>37.11340206185567</v>
      </c>
      <c r="S11" s="194">
        <f t="shared" si="7"/>
        <v>24.574669187145556</v>
      </c>
      <c r="T11" s="195">
        <v>17</v>
      </c>
      <c r="U11" s="195">
        <v>17</v>
      </c>
      <c r="V11" s="95">
        <f t="shared" si="8"/>
        <v>-12.538732874710117</v>
      </c>
      <c r="W11" s="73">
        <f t="shared" si="9"/>
        <v>0</v>
      </c>
      <c r="X11" s="19">
        <v>103</v>
      </c>
      <c r="Y11" s="45">
        <v>12</v>
      </c>
      <c r="Z11" s="226">
        <v>60</v>
      </c>
      <c r="AA11" s="225">
        <v>6</v>
      </c>
      <c r="AB11" s="73">
        <f t="shared" si="10"/>
        <v>-43</v>
      </c>
      <c r="AC11" s="73">
        <f t="shared" si="11"/>
        <v>6</v>
      </c>
      <c r="AD11" s="53">
        <v>35</v>
      </c>
      <c r="AE11" s="54">
        <f t="shared" si="12"/>
        <v>0.07216494845360824</v>
      </c>
      <c r="AF11" s="55">
        <v>15</v>
      </c>
      <c r="AG11" s="140">
        <v>265.8</v>
      </c>
      <c r="AH11" s="141">
        <f t="shared" si="13"/>
        <v>0.5024574669187146</v>
      </c>
      <c r="AI11" s="146">
        <v>3</v>
      </c>
      <c r="AJ11" s="165">
        <f t="shared" si="36"/>
        <v>0.4302925184651064</v>
      </c>
      <c r="AK11" s="73">
        <f t="shared" si="37"/>
        <v>12</v>
      </c>
      <c r="AL11" s="47">
        <v>1245580</v>
      </c>
      <c r="AM11" s="49">
        <f t="shared" si="14"/>
        <v>2568.2061855670104</v>
      </c>
      <c r="AN11" s="45">
        <v>3</v>
      </c>
      <c r="AO11" s="45">
        <v>1193892</v>
      </c>
      <c r="AP11" s="56">
        <f t="shared" si="15"/>
        <v>104.32936982574638</v>
      </c>
      <c r="AQ11" s="45">
        <v>7</v>
      </c>
      <c r="AR11" s="104">
        <v>935951</v>
      </c>
      <c r="AS11" s="102">
        <f t="shared" si="16"/>
        <v>1769.2835538752363</v>
      </c>
      <c r="AT11" s="90">
        <v>4</v>
      </c>
      <c r="AU11" s="236">
        <v>903004</v>
      </c>
      <c r="AV11" s="237">
        <f t="shared" si="17"/>
        <v>103.64859956323559</v>
      </c>
      <c r="AW11" s="236">
        <v>8</v>
      </c>
      <c r="AX11" s="20">
        <v>18.7</v>
      </c>
      <c r="AY11" s="157">
        <v>140.6</v>
      </c>
      <c r="AZ11" s="95">
        <f t="shared" si="18"/>
        <v>159.29999999999998</v>
      </c>
      <c r="BA11" s="159">
        <f t="shared" si="19"/>
        <v>328.45360824742266</v>
      </c>
      <c r="BB11" s="45">
        <v>17</v>
      </c>
      <c r="BC11" s="172">
        <v>24.5</v>
      </c>
      <c r="BD11" s="172">
        <v>132.1</v>
      </c>
      <c r="BE11" s="172">
        <f t="shared" si="20"/>
        <v>156.6</v>
      </c>
      <c r="BF11" s="172">
        <f t="shared" si="21"/>
        <v>296.03024574669183</v>
      </c>
      <c r="BG11" s="173">
        <v>17</v>
      </c>
      <c r="BH11" s="78">
        <v>206</v>
      </c>
      <c r="BI11" s="19">
        <v>208</v>
      </c>
      <c r="BJ11" s="19">
        <v>98</v>
      </c>
      <c r="BK11" s="20">
        <f t="shared" si="22"/>
        <v>100.97087378640776</v>
      </c>
      <c r="BL11" s="19">
        <v>5</v>
      </c>
      <c r="BM11" s="19">
        <f t="shared" si="23"/>
        <v>47.57281553398058</v>
      </c>
      <c r="BN11" s="19">
        <v>7</v>
      </c>
      <c r="BO11" s="182">
        <v>198</v>
      </c>
      <c r="BP11" s="184">
        <v>202</v>
      </c>
      <c r="BQ11" s="184">
        <v>98</v>
      </c>
      <c r="BR11" s="184">
        <f t="shared" si="24"/>
        <v>102.020202020202</v>
      </c>
      <c r="BS11" s="184">
        <v>7</v>
      </c>
      <c r="BT11" s="184">
        <f t="shared" si="25"/>
        <v>49.494949494949495</v>
      </c>
      <c r="BU11" s="184">
        <v>7</v>
      </c>
      <c r="BV11" s="26">
        <v>2574</v>
      </c>
      <c r="BW11" s="57">
        <f t="shared" si="26"/>
        <v>2626.530612244898</v>
      </c>
      <c r="BX11" s="57">
        <v>4</v>
      </c>
      <c r="BY11" s="57">
        <f t="shared" si="27"/>
        <v>1249.5145631067962</v>
      </c>
      <c r="BZ11" s="58">
        <v>6</v>
      </c>
      <c r="CA11" s="119">
        <v>2769</v>
      </c>
      <c r="CB11" s="118">
        <f t="shared" si="28"/>
        <v>2825.5102040816328</v>
      </c>
      <c r="CC11" s="118">
        <v>4</v>
      </c>
      <c r="CD11" s="118">
        <f t="shared" si="29"/>
        <v>1398.4848484848485</v>
      </c>
      <c r="CE11" s="126">
        <v>6</v>
      </c>
      <c r="CF11" s="29">
        <v>16675</v>
      </c>
      <c r="CG11" s="57">
        <f t="shared" si="30"/>
        <v>80946.60194174758</v>
      </c>
      <c r="CH11" s="59">
        <v>15</v>
      </c>
      <c r="CI11" s="251">
        <v>16813</v>
      </c>
      <c r="CJ11" s="249">
        <f t="shared" si="31"/>
        <v>84914.14141414141</v>
      </c>
      <c r="CK11" s="252">
        <v>15</v>
      </c>
      <c r="CL11" s="29">
        <v>9474044</v>
      </c>
      <c r="CM11" s="57">
        <f t="shared" si="32"/>
        <v>45990.50485436893</v>
      </c>
      <c r="CN11" s="60">
        <v>11</v>
      </c>
      <c r="CO11" s="66">
        <v>70.6</v>
      </c>
      <c r="CP11" s="31">
        <v>1</v>
      </c>
      <c r="CQ11" s="66">
        <v>62.4</v>
      </c>
      <c r="CR11" s="31">
        <v>3</v>
      </c>
      <c r="CS11" s="32">
        <v>1</v>
      </c>
      <c r="CT11" s="32">
        <v>4</v>
      </c>
      <c r="CU11" s="31">
        <f>CP11+CR11+CS11+CT11</f>
        <v>9</v>
      </c>
      <c r="CV11" s="31">
        <v>1</v>
      </c>
      <c r="CW11" s="261">
        <v>11916532</v>
      </c>
      <c r="CX11" s="259">
        <f t="shared" si="33"/>
        <v>60184.50505050505</v>
      </c>
      <c r="CY11" s="260">
        <v>6</v>
      </c>
      <c r="CZ11" s="73">
        <f t="shared" si="34"/>
        <v>132</v>
      </c>
      <c r="DA11" s="71">
        <v>13</v>
      </c>
      <c r="DB11" s="73">
        <f t="shared" si="38"/>
        <v>114</v>
      </c>
      <c r="DC11" s="164">
        <v>6</v>
      </c>
      <c r="DD11" s="266">
        <f t="shared" si="39"/>
        <v>18</v>
      </c>
      <c r="DE11" s="266">
        <f t="shared" si="39"/>
        <v>7</v>
      </c>
    </row>
    <row r="12" spans="1:109" ht="37.5" customHeight="1">
      <c r="A12" s="50">
        <v>8</v>
      </c>
      <c r="B12" s="51" t="s">
        <v>27</v>
      </c>
      <c r="C12" s="45">
        <v>2342</v>
      </c>
      <c r="D12" s="216">
        <v>2243</v>
      </c>
      <c r="E12" s="19">
        <f t="shared" si="35"/>
        <v>-99</v>
      </c>
      <c r="F12" s="45">
        <v>27</v>
      </c>
      <c r="G12" s="204">
        <v>25</v>
      </c>
      <c r="H12" s="204">
        <f t="shared" si="0"/>
        <v>-2</v>
      </c>
      <c r="I12" s="205">
        <f t="shared" si="1"/>
        <v>11.52860802732707</v>
      </c>
      <c r="J12" s="205">
        <f t="shared" si="2"/>
        <v>11.145786892554614</v>
      </c>
      <c r="K12" s="206">
        <v>3</v>
      </c>
      <c r="L12" s="206">
        <v>5</v>
      </c>
      <c r="M12" s="95">
        <f t="shared" si="3"/>
        <v>-0.38282113477245616</v>
      </c>
      <c r="N12" s="73">
        <f t="shared" si="4"/>
        <v>-2</v>
      </c>
      <c r="O12" s="90">
        <v>26</v>
      </c>
      <c r="P12" s="78">
        <v>24</v>
      </c>
      <c r="Q12" s="78">
        <f t="shared" si="5"/>
        <v>-2</v>
      </c>
      <c r="R12" s="194">
        <f t="shared" si="6"/>
        <v>11.101622544833475</v>
      </c>
      <c r="S12" s="194">
        <f t="shared" si="7"/>
        <v>10.69995541685243</v>
      </c>
      <c r="T12" s="195">
        <v>4</v>
      </c>
      <c r="U12" s="195">
        <v>4</v>
      </c>
      <c r="V12" s="95">
        <f t="shared" si="8"/>
        <v>-0.401667127981046</v>
      </c>
      <c r="W12" s="73">
        <f t="shared" si="9"/>
        <v>0</v>
      </c>
      <c r="X12" s="19">
        <v>39</v>
      </c>
      <c r="Y12" s="45">
        <v>1</v>
      </c>
      <c r="Z12" s="226">
        <v>42</v>
      </c>
      <c r="AA12" s="225">
        <v>5</v>
      </c>
      <c r="AB12" s="73">
        <f t="shared" si="10"/>
        <v>3</v>
      </c>
      <c r="AC12" s="73">
        <f t="shared" si="11"/>
        <v>-4</v>
      </c>
      <c r="AD12" s="63">
        <v>1134.7</v>
      </c>
      <c r="AE12" s="54">
        <f t="shared" si="12"/>
        <v>0.4845004269854825</v>
      </c>
      <c r="AF12" s="55">
        <v>6</v>
      </c>
      <c r="AG12" s="142">
        <v>1690.3</v>
      </c>
      <c r="AH12" s="141">
        <f t="shared" si="13"/>
        <v>0.7535889433794025</v>
      </c>
      <c r="AI12" s="146">
        <v>1</v>
      </c>
      <c r="AJ12" s="165">
        <f t="shared" si="36"/>
        <v>0.26908851639392</v>
      </c>
      <c r="AK12" s="73">
        <f t="shared" si="37"/>
        <v>5</v>
      </c>
      <c r="AL12" s="47">
        <v>6167303</v>
      </c>
      <c r="AM12" s="49">
        <f t="shared" si="14"/>
        <v>2633.3488471391975</v>
      </c>
      <c r="AN12" s="45">
        <v>1</v>
      </c>
      <c r="AO12" s="45">
        <v>5874091</v>
      </c>
      <c r="AP12" s="56">
        <f t="shared" si="15"/>
        <v>104.99161487283735</v>
      </c>
      <c r="AQ12" s="45">
        <v>6</v>
      </c>
      <c r="AR12" s="104">
        <v>3584041</v>
      </c>
      <c r="AS12" s="102">
        <f t="shared" si="16"/>
        <v>1597.8782880071333</v>
      </c>
      <c r="AT12" s="90">
        <v>9</v>
      </c>
      <c r="AU12" s="236">
        <v>3507071</v>
      </c>
      <c r="AV12" s="237">
        <f t="shared" si="17"/>
        <v>102.19470891806867</v>
      </c>
      <c r="AW12" s="236">
        <v>9</v>
      </c>
      <c r="AX12" s="20">
        <v>83.2</v>
      </c>
      <c r="AY12" s="157">
        <v>92.7</v>
      </c>
      <c r="AZ12" s="95">
        <f t="shared" si="18"/>
        <v>175.9</v>
      </c>
      <c r="BA12" s="159">
        <f t="shared" si="19"/>
        <v>75.1067463706234</v>
      </c>
      <c r="BB12" s="45">
        <v>11</v>
      </c>
      <c r="BC12" s="172">
        <v>106.5</v>
      </c>
      <c r="BD12" s="172">
        <v>99.9</v>
      </c>
      <c r="BE12" s="172">
        <f t="shared" si="20"/>
        <v>206.4</v>
      </c>
      <c r="BF12" s="172">
        <f t="shared" si="21"/>
        <v>92.01961658493089</v>
      </c>
      <c r="BG12" s="173">
        <v>12</v>
      </c>
      <c r="BH12" s="78">
        <v>823</v>
      </c>
      <c r="BI12" s="19">
        <v>359</v>
      </c>
      <c r="BJ12" s="19">
        <v>103</v>
      </c>
      <c r="BK12" s="20">
        <f t="shared" si="22"/>
        <v>43.620899149453216</v>
      </c>
      <c r="BL12" s="19">
        <v>16</v>
      </c>
      <c r="BM12" s="19">
        <f t="shared" si="23"/>
        <v>12.515188335358445</v>
      </c>
      <c r="BN12" s="19">
        <v>15</v>
      </c>
      <c r="BO12" s="182">
        <v>833</v>
      </c>
      <c r="BP12" s="184">
        <v>320</v>
      </c>
      <c r="BQ12" s="184">
        <v>78</v>
      </c>
      <c r="BR12" s="184">
        <f t="shared" si="24"/>
        <v>38.41536614645859</v>
      </c>
      <c r="BS12" s="184">
        <v>15</v>
      </c>
      <c r="BT12" s="184">
        <f t="shared" si="25"/>
        <v>9.36374549819928</v>
      </c>
      <c r="BU12" s="184">
        <v>16</v>
      </c>
      <c r="BV12" s="26">
        <v>1813</v>
      </c>
      <c r="BW12" s="57">
        <f t="shared" si="26"/>
        <v>1760.1941747572816</v>
      </c>
      <c r="BX12" s="57">
        <v>12</v>
      </c>
      <c r="BY12" s="57">
        <f t="shared" si="27"/>
        <v>220.29161603888215</v>
      </c>
      <c r="BZ12" s="58">
        <v>15</v>
      </c>
      <c r="CA12" s="119">
        <v>1840</v>
      </c>
      <c r="CB12" s="118">
        <f t="shared" si="28"/>
        <v>2358.9743589743593</v>
      </c>
      <c r="CC12" s="118">
        <v>7</v>
      </c>
      <c r="CD12" s="118">
        <f t="shared" si="29"/>
        <v>220.88835534213683</v>
      </c>
      <c r="CE12" s="126">
        <v>15</v>
      </c>
      <c r="CF12" s="29">
        <v>219576</v>
      </c>
      <c r="CG12" s="57">
        <f t="shared" si="30"/>
        <v>266799.5139732685</v>
      </c>
      <c r="CH12" s="55">
        <v>1</v>
      </c>
      <c r="CI12" s="251">
        <v>225552</v>
      </c>
      <c r="CJ12" s="249">
        <f t="shared" si="31"/>
        <v>270770.7082833133</v>
      </c>
      <c r="CK12" s="250">
        <v>1</v>
      </c>
      <c r="CL12" s="58">
        <v>12725688</v>
      </c>
      <c r="CM12" s="57">
        <f t="shared" si="32"/>
        <v>15462.561360874848</v>
      </c>
      <c r="CN12" s="60">
        <v>17</v>
      </c>
      <c r="CO12" s="66">
        <v>70</v>
      </c>
      <c r="CP12" s="31">
        <v>2</v>
      </c>
      <c r="CQ12" s="66">
        <v>74</v>
      </c>
      <c r="CR12" s="31">
        <v>1</v>
      </c>
      <c r="CS12" s="32">
        <v>5</v>
      </c>
      <c r="CT12" s="32">
        <v>5</v>
      </c>
      <c r="CU12" s="31">
        <f>CP12+CR12+CS12+CT12</f>
        <v>13</v>
      </c>
      <c r="CV12" s="31">
        <v>4</v>
      </c>
      <c r="CW12" s="261">
        <v>15329272</v>
      </c>
      <c r="CX12" s="259">
        <f t="shared" si="33"/>
        <v>18402.48739495798</v>
      </c>
      <c r="CY12" s="260">
        <v>17</v>
      </c>
      <c r="CZ12" s="73">
        <f t="shared" si="34"/>
        <v>108</v>
      </c>
      <c r="DA12" s="71">
        <v>8</v>
      </c>
      <c r="DB12" s="73">
        <f t="shared" si="38"/>
        <v>116</v>
      </c>
      <c r="DC12" s="164">
        <v>7</v>
      </c>
      <c r="DD12" s="266">
        <f t="shared" si="39"/>
        <v>-8</v>
      </c>
      <c r="DE12" s="266">
        <f t="shared" si="39"/>
        <v>1</v>
      </c>
    </row>
    <row r="13" spans="1:109" ht="37.5" customHeight="1">
      <c r="A13" s="64">
        <v>9</v>
      </c>
      <c r="B13" s="65" t="s">
        <v>34</v>
      </c>
      <c r="C13" s="45">
        <v>336</v>
      </c>
      <c r="D13" s="216">
        <v>360</v>
      </c>
      <c r="E13" s="19">
        <f t="shared" si="35"/>
        <v>24</v>
      </c>
      <c r="F13" s="19">
        <v>4</v>
      </c>
      <c r="G13" s="204">
        <v>3</v>
      </c>
      <c r="H13" s="204">
        <f t="shared" si="0"/>
        <v>-1</v>
      </c>
      <c r="I13" s="205">
        <f t="shared" si="1"/>
        <v>11.904761904761903</v>
      </c>
      <c r="J13" s="205">
        <f t="shared" si="2"/>
        <v>8.333333333333334</v>
      </c>
      <c r="K13" s="206">
        <v>2</v>
      </c>
      <c r="L13" s="206">
        <v>10</v>
      </c>
      <c r="M13" s="95">
        <f t="shared" si="3"/>
        <v>-3.5714285714285694</v>
      </c>
      <c r="N13" s="73">
        <f t="shared" si="4"/>
        <v>-8</v>
      </c>
      <c r="O13" s="88">
        <v>5</v>
      </c>
      <c r="P13" s="78">
        <v>7</v>
      </c>
      <c r="Q13" s="78">
        <f t="shared" si="5"/>
        <v>2</v>
      </c>
      <c r="R13" s="194">
        <f t="shared" si="6"/>
        <v>14.88095238095238</v>
      </c>
      <c r="S13" s="194">
        <f t="shared" si="7"/>
        <v>19.444444444444446</v>
      </c>
      <c r="T13" s="195">
        <v>7</v>
      </c>
      <c r="U13" s="195">
        <v>15</v>
      </c>
      <c r="V13" s="95">
        <f t="shared" si="8"/>
        <v>4.563492063492067</v>
      </c>
      <c r="W13" s="73">
        <f t="shared" si="9"/>
        <v>-8</v>
      </c>
      <c r="X13" s="45">
        <v>106</v>
      </c>
      <c r="Y13" s="45">
        <v>13</v>
      </c>
      <c r="Z13" s="225">
        <v>85</v>
      </c>
      <c r="AA13" s="225">
        <v>16</v>
      </c>
      <c r="AB13" s="73">
        <f t="shared" si="10"/>
        <v>-21</v>
      </c>
      <c r="AC13" s="73">
        <f t="shared" si="11"/>
        <v>-3</v>
      </c>
      <c r="AD13" s="63">
        <v>180</v>
      </c>
      <c r="AE13" s="54">
        <f t="shared" si="12"/>
        <v>0.5357142857142857</v>
      </c>
      <c r="AF13" s="55">
        <v>4</v>
      </c>
      <c r="AG13" s="142">
        <v>118.5</v>
      </c>
      <c r="AH13" s="141">
        <f t="shared" si="13"/>
        <v>0.32916666666666666</v>
      </c>
      <c r="AI13" s="146">
        <v>8</v>
      </c>
      <c r="AJ13" s="165">
        <f t="shared" si="36"/>
        <v>-0.20654761904761904</v>
      </c>
      <c r="AK13" s="73">
        <f t="shared" si="37"/>
        <v>-4</v>
      </c>
      <c r="AL13" s="52">
        <v>870010</v>
      </c>
      <c r="AM13" s="49">
        <f t="shared" si="14"/>
        <v>2589.315476190476</v>
      </c>
      <c r="AN13" s="45">
        <v>2</v>
      </c>
      <c r="AO13" s="45">
        <v>851201</v>
      </c>
      <c r="AP13" s="56">
        <f t="shared" si="15"/>
        <v>102.2097013513847</v>
      </c>
      <c r="AQ13" s="45">
        <v>9</v>
      </c>
      <c r="AR13" s="101">
        <v>851693</v>
      </c>
      <c r="AS13" s="102">
        <f t="shared" si="16"/>
        <v>2365.813888888889</v>
      </c>
      <c r="AT13" s="90">
        <v>2</v>
      </c>
      <c r="AU13" s="236">
        <v>816848</v>
      </c>
      <c r="AV13" s="237">
        <f t="shared" si="17"/>
        <v>104.26578751493545</v>
      </c>
      <c r="AW13" s="236">
        <v>7</v>
      </c>
      <c r="AX13" s="20">
        <v>1.7</v>
      </c>
      <c r="AY13" s="157">
        <v>9.8</v>
      </c>
      <c r="AZ13" s="95">
        <f t="shared" si="18"/>
        <v>11.5</v>
      </c>
      <c r="BA13" s="159">
        <f t="shared" si="19"/>
        <v>34.22619047619048</v>
      </c>
      <c r="BB13" s="45">
        <v>2</v>
      </c>
      <c r="BC13" s="171">
        <v>4.4</v>
      </c>
      <c r="BD13" s="171">
        <v>13.5</v>
      </c>
      <c r="BE13" s="172">
        <f t="shared" si="20"/>
        <v>17.9</v>
      </c>
      <c r="BF13" s="172">
        <f t="shared" si="21"/>
        <v>49.722222222222214</v>
      </c>
      <c r="BG13" s="173">
        <v>3</v>
      </c>
      <c r="BH13" s="78">
        <v>115</v>
      </c>
      <c r="BI13" s="45">
        <v>173</v>
      </c>
      <c r="BJ13" s="45">
        <v>99</v>
      </c>
      <c r="BK13" s="20">
        <f t="shared" si="22"/>
        <v>150.43478260869566</v>
      </c>
      <c r="BL13" s="45">
        <v>3</v>
      </c>
      <c r="BM13" s="19">
        <f t="shared" si="23"/>
        <v>86.08695652173914</v>
      </c>
      <c r="BN13" s="45">
        <v>1</v>
      </c>
      <c r="BO13" s="182">
        <v>119</v>
      </c>
      <c r="BP13" s="183">
        <v>181</v>
      </c>
      <c r="BQ13" s="183">
        <v>95</v>
      </c>
      <c r="BR13" s="184">
        <f t="shared" si="24"/>
        <v>152.10084033613444</v>
      </c>
      <c r="BS13" s="183">
        <v>3</v>
      </c>
      <c r="BT13" s="184">
        <f t="shared" si="25"/>
        <v>79.83193277310924</v>
      </c>
      <c r="BU13" s="183">
        <v>1</v>
      </c>
      <c r="BV13" s="57">
        <v>837</v>
      </c>
      <c r="BW13" s="57">
        <f t="shared" si="26"/>
        <v>845.4545454545455</v>
      </c>
      <c r="BX13" s="57">
        <v>17</v>
      </c>
      <c r="BY13" s="57">
        <f t="shared" si="27"/>
        <v>727.8260869565217</v>
      </c>
      <c r="BZ13" s="58">
        <v>11</v>
      </c>
      <c r="CA13" s="118">
        <v>981</v>
      </c>
      <c r="CB13" s="118">
        <f t="shared" si="28"/>
        <v>1032.6315789473683</v>
      </c>
      <c r="CC13" s="118">
        <v>16</v>
      </c>
      <c r="CD13" s="118">
        <f t="shared" si="29"/>
        <v>824.3697478991596</v>
      </c>
      <c r="CE13" s="126">
        <v>10</v>
      </c>
      <c r="CF13" s="58">
        <v>11974</v>
      </c>
      <c r="CG13" s="57">
        <f t="shared" si="30"/>
        <v>104121.73913043477</v>
      </c>
      <c r="CH13" s="55">
        <v>9</v>
      </c>
      <c r="CI13" s="248">
        <v>11974</v>
      </c>
      <c r="CJ13" s="249">
        <f t="shared" si="31"/>
        <v>100621.8487394958</v>
      </c>
      <c r="CK13" s="250">
        <v>12</v>
      </c>
      <c r="CL13" s="67">
        <v>5787267</v>
      </c>
      <c r="CM13" s="57">
        <f t="shared" si="32"/>
        <v>50324.06086956522</v>
      </c>
      <c r="CN13" s="60">
        <v>8</v>
      </c>
      <c r="CO13" s="61"/>
      <c r="CP13" s="62"/>
      <c r="CQ13" s="61"/>
      <c r="CR13" s="62"/>
      <c r="CS13" s="62"/>
      <c r="CT13" s="62"/>
      <c r="CU13" s="62"/>
      <c r="CV13" s="62"/>
      <c r="CW13" s="258">
        <v>3939301</v>
      </c>
      <c r="CX13" s="259">
        <f t="shared" si="33"/>
        <v>33103.36974789916</v>
      </c>
      <c r="CY13" s="260">
        <v>15</v>
      </c>
      <c r="CZ13" s="73">
        <f t="shared" si="34"/>
        <v>88</v>
      </c>
      <c r="DA13" s="70">
        <v>3</v>
      </c>
      <c r="DB13" s="73">
        <f t="shared" si="38"/>
        <v>118</v>
      </c>
      <c r="DC13" s="163">
        <v>8</v>
      </c>
      <c r="DD13" s="266">
        <f t="shared" si="39"/>
        <v>-30</v>
      </c>
      <c r="DE13" s="266">
        <f t="shared" si="39"/>
        <v>-5</v>
      </c>
    </row>
    <row r="14" spans="1:109" ht="37.5" customHeight="1">
      <c r="A14" s="64">
        <v>10</v>
      </c>
      <c r="B14" s="65" t="s">
        <v>29</v>
      </c>
      <c r="C14" s="45">
        <v>563</v>
      </c>
      <c r="D14" s="216">
        <v>585</v>
      </c>
      <c r="E14" s="19">
        <f t="shared" si="35"/>
        <v>22</v>
      </c>
      <c r="F14" s="19">
        <v>7</v>
      </c>
      <c r="G14" s="204">
        <v>5</v>
      </c>
      <c r="H14" s="204">
        <f t="shared" si="0"/>
        <v>-2</v>
      </c>
      <c r="I14" s="205">
        <f t="shared" si="1"/>
        <v>12.433392539964476</v>
      </c>
      <c r="J14" s="205">
        <f t="shared" si="2"/>
        <v>8.547008547008549</v>
      </c>
      <c r="K14" s="206">
        <v>1</v>
      </c>
      <c r="L14" s="206">
        <v>9</v>
      </c>
      <c r="M14" s="95">
        <f t="shared" si="3"/>
        <v>-3.8863839929559276</v>
      </c>
      <c r="N14" s="73">
        <f t="shared" si="4"/>
        <v>-8</v>
      </c>
      <c r="O14" s="88">
        <v>12</v>
      </c>
      <c r="P14" s="78">
        <v>14</v>
      </c>
      <c r="Q14" s="78">
        <f t="shared" si="5"/>
        <v>2</v>
      </c>
      <c r="R14" s="194">
        <f t="shared" si="6"/>
        <v>21.314387211367674</v>
      </c>
      <c r="S14" s="194">
        <f t="shared" si="7"/>
        <v>23.931623931623932</v>
      </c>
      <c r="T14" s="195">
        <v>13</v>
      </c>
      <c r="U14" s="195">
        <v>16</v>
      </c>
      <c r="V14" s="95">
        <f t="shared" si="8"/>
        <v>2.6172367202562583</v>
      </c>
      <c r="W14" s="73">
        <f t="shared" si="9"/>
        <v>-3</v>
      </c>
      <c r="X14" s="19">
        <v>67</v>
      </c>
      <c r="Y14" s="45">
        <v>4</v>
      </c>
      <c r="Z14" s="226">
        <v>35</v>
      </c>
      <c r="AA14" s="225">
        <v>2</v>
      </c>
      <c r="AB14" s="73">
        <f t="shared" si="10"/>
        <v>-32</v>
      </c>
      <c r="AC14" s="73">
        <f t="shared" si="11"/>
        <v>2</v>
      </c>
      <c r="AD14" s="63">
        <v>20</v>
      </c>
      <c r="AE14" s="54">
        <f t="shared" si="12"/>
        <v>0.035523978685612786</v>
      </c>
      <c r="AF14" s="55">
        <v>16</v>
      </c>
      <c r="AG14" s="142">
        <v>170.3</v>
      </c>
      <c r="AH14" s="141">
        <f t="shared" si="13"/>
        <v>0.29111111111111115</v>
      </c>
      <c r="AI14" s="146">
        <v>9</v>
      </c>
      <c r="AJ14" s="165">
        <f t="shared" si="36"/>
        <v>0.25558713242549835</v>
      </c>
      <c r="AK14" s="73">
        <f t="shared" si="37"/>
        <v>7</v>
      </c>
      <c r="AL14" s="47">
        <v>465512</v>
      </c>
      <c r="AM14" s="49">
        <f t="shared" si="14"/>
        <v>826.841918294849</v>
      </c>
      <c r="AN14" s="45">
        <v>17</v>
      </c>
      <c r="AO14" s="45">
        <v>463615</v>
      </c>
      <c r="AP14" s="56">
        <f t="shared" si="15"/>
        <v>100.4091757169203</v>
      </c>
      <c r="AQ14" s="45">
        <v>15</v>
      </c>
      <c r="AR14" s="104">
        <v>781938</v>
      </c>
      <c r="AS14" s="102">
        <f t="shared" si="16"/>
        <v>1336.6461538461538</v>
      </c>
      <c r="AT14" s="90">
        <v>14</v>
      </c>
      <c r="AU14" s="236">
        <v>780250</v>
      </c>
      <c r="AV14" s="237">
        <f t="shared" si="17"/>
        <v>100.21634091637294</v>
      </c>
      <c r="AW14" s="236">
        <v>12</v>
      </c>
      <c r="AX14" s="20">
        <v>3.9</v>
      </c>
      <c r="AY14" s="157">
        <v>24.4</v>
      </c>
      <c r="AZ14" s="95">
        <f t="shared" si="18"/>
        <v>28.299999999999997</v>
      </c>
      <c r="BA14" s="159">
        <f t="shared" si="19"/>
        <v>50.26642984014209</v>
      </c>
      <c r="BB14" s="45">
        <v>5</v>
      </c>
      <c r="BC14" s="172">
        <v>6.5</v>
      </c>
      <c r="BD14" s="172">
        <v>30</v>
      </c>
      <c r="BE14" s="172">
        <f t="shared" si="20"/>
        <v>36.5</v>
      </c>
      <c r="BF14" s="172">
        <f t="shared" si="21"/>
        <v>62.39316239316239</v>
      </c>
      <c r="BG14" s="173">
        <v>6</v>
      </c>
      <c r="BH14" s="78">
        <v>204</v>
      </c>
      <c r="BI14" s="19">
        <v>180</v>
      </c>
      <c r="BJ14" s="19">
        <v>105</v>
      </c>
      <c r="BK14" s="20">
        <f t="shared" si="22"/>
        <v>88.23529411764706</v>
      </c>
      <c r="BL14" s="19">
        <v>8</v>
      </c>
      <c r="BM14" s="19">
        <f t="shared" si="23"/>
        <v>51.470588235294116</v>
      </c>
      <c r="BN14" s="19">
        <v>4</v>
      </c>
      <c r="BO14" s="182">
        <v>197</v>
      </c>
      <c r="BP14" s="184">
        <v>183</v>
      </c>
      <c r="BQ14" s="184">
        <v>101</v>
      </c>
      <c r="BR14" s="184">
        <f t="shared" si="24"/>
        <v>92.89340101522842</v>
      </c>
      <c r="BS14" s="184">
        <v>8</v>
      </c>
      <c r="BT14" s="184">
        <f t="shared" si="25"/>
        <v>51.26903553299492</v>
      </c>
      <c r="BU14" s="184">
        <v>4</v>
      </c>
      <c r="BV14" s="26">
        <v>2022</v>
      </c>
      <c r="BW14" s="57">
        <f t="shared" si="26"/>
        <v>1925.7142857142856</v>
      </c>
      <c r="BX14" s="57">
        <v>10</v>
      </c>
      <c r="BY14" s="57">
        <f t="shared" si="27"/>
        <v>991.1764705882354</v>
      </c>
      <c r="BZ14" s="58">
        <v>8</v>
      </c>
      <c r="CA14" s="119">
        <v>1872</v>
      </c>
      <c r="CB14" s="118">
        <f t="shared" si="28"/>
        <v>1853.4653465346532</v>
      </c>
      <c r="CC14" s="118">
        <v>12</v>
      </c>
      <c r="CD14" s="118">
        <f t="shared" si="29"/>
        <v>950.253807106599</v>
      </c>
      <c r="CE14" s="126">
        <v>8</v>
      </c>
      <c r="CF14" s="29">
        <v>19143</v>
      </c>
      <c r="CG14" s="57">
        <f t="shared" si="30"/>
        <v>93838.23529411765</v>
      </c>
      <c r="CH14" s="55">
        <v>12</v>
      </c>
      <c r="CI14" s="251">
        <v>20693</v>
      </c>
      <c r="CJ14" s="249">
        <f t="shared" si="31"/>
        <v>105040.60913705584</v>
      </c>
      <c r="CK14" s="250">
        <v>10</v>
      </c>
      <c r="CL14" s="29">
        <v>9324788</v>
      </c>
      <c r="CM14" s="57">
        <f t="shared" si="32"/>
        <v>45709.74509803922</v>
      </c>
      <c r="CN14" s="60">
        <v>12</v>
      </c>
      <c r="CO14" s="66"/>
      <c r="CP14" s="31"/>
      <c r="CQ14" s="66"/>
      <c r="CR14" s="31"/>
      <c r="CS14" s="32"/>
      <c r="CT14" s="32"/>
      <c r="CU14" s="31"/>
      <c r="CV14" s="31"/>
      <c r="CW14" s="261">
        <v>10535608</v>
      </c>
      <c r="CX14" s="259">
        <f t="shared" si="33"/>
        <v>53480.243654822334</v>
      </c>
      <c r="CY14" s="260">
        <v>8</v>
      </c>
      <c r="CZ14" s="73">
        <f t="shared" si="34"/>
        <v>125</v>
      </c>
      <c r="DA14" s="71">
        <v>11</v>
      </c>
      <c r="DB14" s="73">
        <f t="shared" si="38"/>
        <v>118</v>
      </c>
      <c r="DC14" s="164">
        <v>8</v>
      </c>
      <c r="DD14" s="266">
        <f t="shared" si="39"/>
        <v>7</v>
      </c>
      <c r="DE14" s="266">
        <f t="shared" si="39"/>
        <v>3</v>
      </c>
    </row>
    <row r="15" spans="1:109" ht="37.5" customHeight="1">
      <c r="A15" s="50">
        <v>11</v>
      </c>
      <c r="B15" s="51" t="s">
        <v>31</v>
      </c>
      <c r="C15" s="45">
        <v>892</v>
      </c>
      <c r="D15" s="216">
        <v>820</v>
      </c>
      <c r="E15" s="19">
        <f t="shared" si="35"/>
        <v>-72</v>
      </c>
      <c r="F15" s="45">
        <v>8</v>
      </c>
      <c r="G15" s="204">
        <v>7</v>
      </c>
      <c r="H15" s="204">
        <f t="shared" si="0"/>
        <v>-1</v>
      </c>
      <c r="I15" s="205">
        <f t="shared" si="1"/>
        <v>8.968609865470851</v>
      </c>
      <c r="J15" s="205">
        <f t="shared" si="2"/>
        <v>8.536585365853659</v>
      </c>
      <c r="K15" s="206">
        <v>7</v>
      </c>
      <c r="L15" s="206">
        <v>9</v>
      </c>
      <c r="M15" s="95">
        <f t="shared" si="3"/>
        <v>-0.43202449961719225</v>
      </c>
      <c r="N15" s="73">
        <f t="shared" si="4"/>
        <v>-2</v>
      </c>
      <c r="O15" s="90">
        <v>15</v>
      </c>
      <c r="P15" s="78">
        <v>12</v>
      </c>
      <c r="Q15" s="78">
        <f t="shared" si="5"/>
        <v>-3</v>
      </c>
      <c r="R15" s="194">
        <f t="shared" si="6"/>
        <v>16.816143497757846</v>
      </c>
      <c r="S15" s="194">
        <f t="shared" si="7"/>
        <v>14.634146341463415</v>
      </c>
      <c r="T15" s="195">
        <v>8</v>
      </c>
      <c r="U15" s="195">
        <v>8</v>
      </c>
      <c r="V15" s="95">
        <f t="shared" si="8"/>
        <v>-2.1819971562944307</v>
      </c>
      <c r="W15" s="73">
        <f t="shared" si="9"/>
        <v>0</v>
      </c>
      <c r="X15" s="19">
        <v>40</v>
      </c>
      <c r="Y15" s="45">
        <v>2</v>
      </c>
      <c r="Z15" s="226">
        <v>26</v>
      </c>
      <c r="AA15" s="225">
        <v>1</v>
      </c>
      <c r="AB15" s="73">
        <f t="shared" si="10"/>
        <v>-14</v>
      </c>
      <c r="AC15" s="73">
        <f t="shared" si="11"/>
        <v>1</v>
      </c>
      <c r="AD15" s="63">
        <v>285.8</v>
      </c>
      <c r="AE15" s="54">
        <f t="shared" si="12"/>
        <v>0.3204035874439462</v>
      </c>
      <c r="AF15" s="55">
        <v>9</v>
      </c>
      <c r="AG15" s="142">
        <v>70.4</v>
      </c>
      <c r="AH15" s="141">
        <f t="shared" si="13"/>
        <v>0.08585365853658537</v>
      </c>
      <c r="AI15" s="146">
        <v>15</v>
      </c>
      <c r="AJ15" s="165">
        <f t="shared" si="36"/>
        <v>-0.23454992890736082</v>
      </c>
      <c r="AK15" s="73">
        <f t="shared" si="37"/>
        <v>-6</v>
      </c>
      <c r="AL15" s="47">
        <v>1063233</v>
      </c>
      <c r="AM15" s="49">
        <f t="shared" si="14"/>
        <v>1191.9652466367713</v>
      </c>
      <c r="AN15" s="45">
        <v>13</v>
      </c>
      <c r="AO15" s="45">
        <v>1022744</v>
      </c>
      <c r="AP15" s="56">
        <f t="shared" si="15"/>
        <v>103.95885969509477</v>
      </c>
      <c r="AQ15" s="45">
        <v>8</v>
      </c>
      <c r="AR15" s="104">
        <v>980152</v>
      </c>
      <c r="AS15" s="102">
        <f t="shared" si="16"/>
        <v>1195.3073170731707</v>
      </c>
      <c r="AT15" s="90">
        <v>17</v>
      </c>
      <c r="AU15" s="236">
        <v>877099</v>
      </c>
      <c r="AV15" s="237">
        <f t="shared" si="17"/>
        <v>111.74930082008987</v>
      </c>
      <c r="AW15" s="236">
        <v>6</v>
      </c>
      <c r="AX15" s="20">
        <v>53</v>
      </c>
      <c r="AY15" s="157">
        <v>48.5</v>
      </c>
      <c r="AZ15" s="95">
        <f t="shared" si="18"/>
        <v>101.5</v>
      </c>
      <c r="BA15" s="159">
        <f t="shared" si="19"/>
        <v>113.78923766816143</v>
      </c>
      <c r="BB15" s="45">
        <v>14</v>
      </c>
      <c r="BC15" s="172">
        <v>46.9</v>
      </c>
      <c r="BD15" s="172">
        <v>57.7</v>
      </c>
      <c r="BE15" s="172">
        <f t="shared" si="20"/>
        <v>104.6</v>
      </c>
      <c r="BF15" s="172">
        <f t="shared" si="21"/>
        <v>127.5609756097561</v>
      </c>
      <c r="BG15" s="173">
        <v>15</v>
      </c>
      <c r="BH15" s="78">
        <v>294</v>
      </c>
      <c r="BI15" s="19">
        <v>299</v>
      </c>
      <c r="BJ15" s="19">
        <v>149</v>
      </c>
      <c r="BK15" s="20">
        <f t="shared" si="22"/>
        <v>101.70068027210884</v>
      </c>
      <c r="BL15" s="19">
        <v>4</v>
      </c>
      <c r="BM15" s="19">
        <f t="shared" si="23"/>
        <v>50.68027210884354</v>
      </c>
      <c r="BN15" s="19">
        <v>5</v>
      </c>
      <c r="BO15" s="182">
        <v>292</v>
      </c>
      <c r="BP15" s="184">
        <v>305</v>
      </c>
      <c r="BQ15" s="184">
        <v>149</v>
      </c>
      <c r="BR15" s="184">
        <f t="shared" si="24"/>
        <v>104.45205479452055</v>
      </c>
      <c r="BS15" s="184">
        <v>6</v>
      </c>
      <c r="BT15" s="184">
        <f t="shared" si="25"/>
        <v>51.02739726027398</v>
      </c>
      <c r="BU15" s="184">
        <v>5</v>
      </c>
      <c r="BV15" s="26">
        <v>3698</v>
      </c>
      <c r="BW15" s="57">
        <f t="shared" si="26"/>
        <v>2481.8791946308725</v>
      </c>
      <c r="BX15" s="57">
        <v>6</v>
      </c>
      <c r="BY15" s="57">
        <f t="shared" si="27"/>
        <v>1257.8231292517007</v>
      </c>
      <c r="BZ15" s="58">
        <v>5</v>
      </c>
      <c r="CA15" s="119">
        <v>4102</v>
      </c>
      <c r="CB15" s="118">
        <f t="shared" si="28"/>
        <v>2753.0201342281875</v>
      </c>
      <c r="CC15" s="118">
        <v>5</v>
      </c>
      <c r="CD15" s="118">
        <f t="shared" si="29"/>
        <v>1404.7945205479452</v>
      </c>
      <c r="CE15" s="126">
        <v>5</v>
      </c>
      <c r="CF15" s="29">
        <v>26082</v>
      </c>
      <c r="CG15" s="57">
        <f t="shared" si="30"/>
        <v>88714.28571428571</v>
      </c>
      <c r="CH15" s="55">
        <v>13</v>
      </c>
      <c r="CI15" s="251">
        <v>27135</v>
      </c>
      <c r="CJ15" s="249">
        <f t="shared" si="31"/>
        <v>92928.08219178082</v>
      </c>
      <c r="CK15" s="250">
        <v>13</v>
      </c>
      <c r="CL15" s="29">
        <v>14859716</v>
      </c>
      <c r="CM15" s="57">
        <f t="shared" si="32"/>
        <v>50543.251700680274</v>
      </c>
      <c r="CN15" s="60">
        <v>7</v>
      </c>
      <c r="CO15" s="66"/>
      <c r="CP15" s="31"/>
      <c r="CQ15" s="66"/>
      <c r="CR15" s="31"/>
      <c r="CS15" s="32"/>
      <c r="CT15" s="32"/>
      <c r="CU15" s="31"/>
      <c r="CV15" s="31"/>
      <c r="CW15" s="261">
        <v>10027068</v>
      </c>
      <c r="CX15" s="259">
        <f t="shared" si="33"/>
        <v>34339.27397260274</v>
      </c>
      <c r="CY15" s="260">
        <v>14</v>
      </c>
      <c r="CZ15" s="73">
        <f t="shared" si="34"/>
        <v>101</v>
      </c>
      <c r="DA15" s="71">
        <v>5</v>
      </c>
      <c r="DB15" s="73">
        <f t="shared" si="38"/>
        <v>119</v>
      </c>
      <c r="DC15" s="164">
        <v>9</v>
      </c>
      <c r="DD15" s="266">
        <f t="shared" si="39"/>
        <v>-18</v>
      </c>
      <c r="DE15" s="266">
        <f t="shared" si="39"/>
        <v>-4</v>
      </c>
    </row>
    <row r="16" spans="1:109" ht="37.5" customHeight="1">
      <c r="A16" s="64">
        <v>12</v>
      </c>
      <c r="B16" s="65" t="s">
        <v>32</v>
      </c>
      <c r="C16" s="45">
        <v>1002</v>
      </c>
      <c r="D16" s="216">
        <v>922</v>
      </c>
      <c r="E16" s="19">
        <f t="shared" si="35"/>
        <v>-80</v>
      </c>
      <c r="F16" s="19">
        <v>10</v>
      </c>
      <c r="G16" s="204">
        <v>11</v>
      </c>
      <c r="H16" s="204">
        <f t="shared" si="0"/>
        <v>1</v>
      </c>
      <c r="I16" s="205">
        <f t="shared" si="1"/>
        <v>9.980039920159681</v>
      </c>
      <c r="J16" s="205">
        <f t="shared" si="2"/>
        <v>11.93058568329718</v>
      </c>
      <c r="K16" s="206">
        <v>5</v>
      </c>
      <c r="L16" s="206">
        <v>4</v>
      </c>
      <c r="M16" s="95">
        <f t="shared" si="3"/>
        <v>1.950545763137498</v>
      </c>
      <c r="N16" s="73">
        <f t="shared" si="4"/>
        <v>1</v>
      </c>
      <c r="O16" s="88">
        <v>20</v>
      </c>
      <c r="P16" s="78">
        <v>13</v>
      </c>
      <c r="Q16" s="78">
        <f t="shared" si="5"/>
        <v>-7</v>
      </c>
      <c r="R16" s="194">
        <f t="shared" si="6"/>
        <v>19.960079840319363</v>
      </c>
      <c r="S16" s="194">
        <f t="shared" si="7"/>
        <v>14.099783080260304</v>
      </c>
      <c r="T16" s="195">
        <v>12</v>
      </c>
      <c r="U16" s="195">
        <v>7</v>
      </c>
      <c r="V16" s="95">
        <f t="shared" si="8"/>
        <v>-5.860296760059059</v>
      </c>
      <c r="W16" s="73">
        <f t="shared" si="9"/>
        <v>5</v>
      </c>
      <c r="X16" s="19">
        <v>107</v>
      </c>
      <c r="Y16" s="45">
        <v>14</v>
      </c>
      <c r="Z16" s="226">
        <v>75</v>
      </c>
      <c r="AA16" s="225">
        <v>14</v>
      </c>
      <c r="AB16" s="73">
        <f t="shared" si="10"/>
        <v>-32</v>
      </c>
      <c r="AC16" s="73">
        <f t="shared" si="11"/>
        <v>0</v>
      </c>
      <c r="AD16" s="63">
        <v>372.6</v>
      </c>
      <c r="AE16" s="54">
        <f t="shared" si="12"/>
        <v>0.3718562874251497</v>
      </c>
      <c r="AF16" s="55">
        <v>8</v>
      </c>
      <c r="AG16" s="142">
        <v>653.8</v>
      </c>
      <c r="AH16" s="141">
        <f t="shared" si="13"/>
        <v>0.7091106290672451</v>
      </c>
      <c r="AI16" s="146">
        <v>2</v>
      </c>
      <c r="AJ16" s="165">
        <f t="shared" si="36"/>
        <v>0.3372543416420954</v>
      </c>
      <c r="AK16" s="73">
        <f t="shared" si="37"/>
        <v>6</v>
      </c>
      <c r="AL16" s="47">
        <v>1107882</v>
      </c>
      <c r="AM16" s="49">
        <f t="shared" si="14"/>
        <v>1105.6706586826347</v>
      </c>
      <c r="AN16" s="45">
        <v>15</v>
      </c>
      <c r="AO16" s="45">
        <v>1096470</v>
      </c>
      <c r="AP16" s="56">
        <f t="shared" si="15"/>
        <v>101.04079454978248</v>
      </c>
      <c r="AQ16" s="45">
        <v>12</v>
      </c>
      <c r="AR16" s="104">
        <v>1168359</v>
      </c>
      <c r="AS16" s="102">
        <f t="shared" si="16"/>
        <v>1267.2006507592191</v>
      </c>
      <c r="AT16" s="90">
        <v>15</v>
      </c>
      <c r="AU16" s="236">
        <v>1168290</v>
      </c>
      <c r="AV16" s="237">
        <f t="shared" si="17"/>
        <v>100.00590606784274</v>
      </c>
      <c r="AW16" s="236">
        <v>14</v>
      </c>
      <c r="AX16" s="20">
        <v>9</v>
      </c>
      <c r="AY16" s="157">
        <v>43.4</v>
      </c>
      <c r="AZ16" s="95">
        <f t="shared" si="18"/>
        <v>52.4</v>
      </c>
      <c r="BA16" s="159">
        <f t="shared" si="19"/>
        <v>52.29540918163673</v>
      </c>
      <c r="BB16" s="45">
        <v>6</v>
      </c>
      <c r="BC16" s="172">
        <v>9.1</v>
      </c>
      <c r="BD16" s="172">
        <v>44.2</v>
      </c>
      <c r="BE16" s="172">
        <f t="shared" si="20"/>
        <v>53.300000000000004</v>
      </c>
      <c r="BF16" s="172">
        <f t="shared" si="21"/>
        <v>57.80911062906725</v>
      </c>
      <c r="BG16" s="173">
        <v>4</v>
      </c>
      <c r="BH16" s="78">
        <v>319</v>
      </c>
      <c r="BI16" s="19">
        <v>269</v>
      </c>
      <c r="BJ16" s="19">
        <v>110</v>
      </c>
      <c r="BK16" s="20">
        <f t="shared" si="22"/>
        <v>84.32601880877742</v>
      </c>
      <c r="BL16" s="19">
        <v>9</v>
      </c>
      <c r="BM16" s="19">
        <f t="shared" si="23"/>
        <v>34.48275862068966</v>
      </c>
      <c r="BN16" s="19">
        <v>12</v>
      </c>
      <c r="BO16" s="182">
        <v>313</v>
      </c>
      <c r="BP16" s="184">
        <v>265</v>
      </c>
      <c r="BQ16" s="184">
        <v>105</v>
      </c>
      <c r="BR16" s="184">
        <f t="shared" si="24"/>
        <v>84.66453674121406</v>
      </c>
      <c r="BS16" s="184">
        <v>10</v>
      </c>
      <c r="BT16" s="184">
        <f t="shared" si="25"/>
        <v>33.54632587859425</v>
      </c>
      <c r="BU16" s="184">
        <v>12</v>
      </c>
      <c r="BV16" s="26">
        <v>1774</v>
      </c>
      <c r="BW16" s="57">
        <f t="shared" si="26"/>
        <v>1612.727272727273</v>
      </c>
      <c r="BX16" s="57">
        <v>13</v>
      </c>
      <c r="BY16" s="57">
        <f t="shared" si="27"/>
        <v>556.1128526645768</v>
      </c>
      <c r="BZ16" s="58">
        <v>12</v>
      </c>
      <c r="CA16" s="119">
        <v>1819</v>
      </c>
      <c r="CB16" s="118">
        <f t="shared" si="28"/>
        <v>1732.3809523809523</v>
      </c>
      <c r="CC16" s="118">
        <v>13</v>
      </c>
      <c r="CD16" s="118">
        <f t="shared" si="29"/>
        <v>581.1501597444089</v>
      </c>
      <c r="CE16" s="126">
        <v>12</v>
      </c>
      <c r="CF16" s="29">
        <v>50292</v>
      </c>
      <c r="CG16" s="57">
        <f t="shared" si="30"/>
        <v>157655.1724137931</v>
      </c>
      <c r="CH16" s="55">
        <v>4</v>
      </c>
      <c r="CI16" s="251">
        <v>52127</v>
      </c>
      <c r="CJ16" s="249">
        <f t="shared" si="31"/>
        <v>166539.93610223642</v>
      </c>
      <c r="CK16" s="250">
        <v>4</v>
      </c>
      <c r="CL16" s="29">
        <v>12547284</v>
      </c>
      <c r="CM16" s="57">
        <f t="shared" si="32"/>
        <v>39333.17868338558</v>
      </c>
      <c r="CN16" s="60">
        <v>13</v>
      </c>
      <c r="CO16" s="66">
        <v>75.5</v>
      </c>
      <c r="CP16" s="31">
        <v>5</v>
      </c>
      <c r="CQ16" s="66">
        <v>46.3</v>
      </c>
      <c r="CR16" s="31">
        <v>7</v>
      </c>
      <c r="CS16" s="32">
        <v>6</v>
      </c>
      <c r="CT16" s="32">
        <v>5</v>
      </c>
      <c r="CU16" s="31">
        <f>CP16+CR16+CS16+CT16</f>
        <v>23</v>
      </c>
      <c r="CV16" s="31">
        <v>11</v>
      </c>
      <c r="CW16" s="261">
        <v>13946205</v>
      </c>
      <c r="CX16" s="259">
        <f t="shared" si="33"/>
        <v>44556.565495207666</v>
      </c>
      <c r="CY16" s="260">
        <v>11</v>
      </c>
      <c r="CZ16" s="73">
        <f t="shared" si="34"/>
        <v>135</v>
      </c>
      <c r="DA16" s="71">
        <v>14</v>
      </c>
      <c r="DB16" s="73">
        <f t="shared" si="38"/>
        <v>122</v>
      </c>
      <c r="DC16" s="164">
        <v>10</v>
      </c>
      <c r="DD16" s="266">
        <f t="shared" si="39"/>
        <v>13</v>
      </c>
      <c r="DE16" s="266">
        <f t="shared" si="39"/>
        <v>4</v>
      </c>
    </row>
    <row r="17" spans="1:109" ht="37.5" customHeight="1">
      <c r="A17" s="81">
        <v>13</v>
      </c>
      <c r="B17" s="82" t="s">
        <v>38</v>
      </c>
      <c r="C17" s="48">
        <v>595</v>
      </c>
      <c r="D17" s="217">
        <v>691</v>
      </c>
      <c r="E17" s="19">
        <f t="shared" si="35"/>
        <v>96</v>
      </c>
      <c r="F17" s="33">
        <v>4</v>
      </c>
      <c r="G17" s="207">
        <v>6</v>
      </c>
      <c r="H17" s="204">
        <f t="shared" si="0"/>
        <v>2</v>
      </c>
      <c r="I17" s="205">
        <f t="shared" si="1"/>
        <v>6.722689075630252</v>
      </c>
      <c r="J17" s="205">
        <f t="shared" si="2"/>
        <v>8.683068017366137</v>
      </c>
      <c r="K17" s="206">
        <v>11</v>
      </c>
      <c r="L17" s="206">
        <v>8</v>
      </c>
      <c r="M17" s="95">
        <f t="shared" si="3"/>
        <v>1.9603789417358852</v>
      </c>
      <c r="N17" s="73">
        <f t="shared" si="4"/>
        <v>3</v>
      </c>
      <c r="O17" s="94">
        <v>14</v>
      </c>
      <c r="P17" s="79">
        <v>5</v>
      </c>
      <c r="Q17" s="78">
        <f t="shared" si="5"/>
        <v>-9</v>
      </c>
      <c r="R17" s="194">
        <f t="shared" si="6"/>
        <v>23.52941176470588</v>
      </c>
      <c r="S17" s="194">
        <f t="shared" si="7"/>
        <v>7.23589001447178</v>
      </c>
      <c r="T17" s="195">
        <v>15</v>
      </c>
      <c r="U17" s="195">
        <v>1</v>
      </c>
      <c r="V17" s="95">
        <f t="shared" si="8"/>
        <v>-16.2935217502341</v>
      </c>
      <c r="W17" s="73">
        <f t="shared" si="9"/>
        <v>14</v>
      </c>
      <c r="X17" s="48">
        <v>65</v>
      </c>
      <c r="Y17" s="48">
        <v>3</v>
      </c>
      <c r="Z17" s="227">
        <v>71</v>
      </c>
      <c r="AA17" s="227">
        <v>10</v>
      </c>
      <c r="AB17" s="73">
        <f t="shared" si="10"/>
        <v>6</v>
      </c>
      <c r="AC17" s="73">
        <f t="shared" si="11"/>
        <v>-7</v>
      </c>
      <c r="AD17" s="63">
        <v>312.1</v>
      </c>
      <c r="AE17" s="54">
        <f t="shared" si="12"/>
        <v>0.5245378151260505</v>
      </c>
      <c r="AF17" s="55">
        <v>5</v>
      </c>
      <c r="AG17" s="142">
        <v>0</v>
      </c>
      <c r="AH17" s="141">
        <f t="shared" si="13"/>
        <v>0</v>
      </c>
      <c r="AI17" s="146">
        <v>16</v>
      </c>
      <c r="AJ17" s="165">
        <f t="shared" si="36"/>
        <v>-0.5245378151260505</v>
      </c>
      <c r="AK17" s="73">
        <f t="shared" si="37"/>
        <v>-11</v>
      </c>
      <c r="AL17" s="52">
        <v>1271713</v>
      </c>
      <c r="AM17" s="49">
        <f t="shared" si="14"/>
        <v>2137.3327731092436</v>
      </c>
      <c r="AN17" s="45">
        <v>5</v>
      </c>
      <c r="AO17" s="48">
        <v>1156595</v>
      </c>
      <c r="AP17" s="56">
        <f t="shared" si="15"/>
        <v>109.95318153718459</v>
      </c>
      <c r="AQ17" s="48">
        <v>2</v>
      </c>
      <c r="AR17" s="101">
        <v>1183616</v>
      </c>
      <c r="AS17" s="102">
        <f t="shared" si="16"/>
        <v>1712.903039073806</v>
      </c>
      <c r="AT17" s="90">
        <v>5</v>
      </c>
      <c r="AU17" s="238">
        <v>998907</v>
      </c>
      <c r="AV17" s="237">
        <f t="shared" si="17"/>
        <v>118.491110784087</v>
      </c>
      <c r="AW17" s="238">
        <v>5</v>
      </c>
      <c r="AX17" s="20">
        <v>7.8</v>
      </c>
      <c r="AY17" s="157">
        <v>39.2</v>
      </c>
      <c r="AZ17" s="95">
        <f t="shared" si="18"/>
        <v>47</v>
      </c>
      <c r="BA17" s="159">
        <f t="shared" si="19"/>
        <v>78.99159663865547</v>
      </c>
      <c r="BB17" s="45">
        <v>12</v>
      </c>
      <c r="BC17" s="171">
        <v>12.5</v>
      </c>
      <c r="BD17" s="171">
        <v>62.8</v>
      </c>
      <c r="BE17" s="172">
        <f t="shared" si="20"/>
        <v>75.3</v>
      </c>
      <c r="BF17" s="172">
        <f t="shared" si="21"/>
        <v>108.972503617945</v>
      </c>
      <c r="BG17" s="173">
        <v>14</v>
      </c>
      <c r="BH17" s="79">
        <v>242</v>
      </c>
      <c r="BI17" s="45">
        <v>177</v>
      </c>
      <c r="BJ17" s="45">
        <v>77</v>
      </c>
      <c r="BK17" s="20">
        <f t="shared" si="22"/>
        <v>73.14049586776859</v>
      </c>
      <c r="BL17" s="45">
        <v>12</v>
      </c>
      <c r="BM17" s="19">
        <f t="shared" si="23"/>
        <v>31.818181818181817</v>
      </c>
      <c r="BN17" s="45">
        <v>13</v>
      </c>
      <c r="BO17" s="185">
        <v>243</v>
      </c>
      <c r="BP17" s="183">
        <v>181</v>
      </c>
      <c r="BQ17" s="183">
        <v>81</v>
      </c>
      <c r="BR17" s="184">
        <f t="shared" si="24"/>
        <v>74.48559670781893</v>
      </c>
      <c r="BS17" s="183">
        <v>11</v>
      </c>
      <c r="BT17" s="184">
        <f t="shared" si="25"/>
        <v>33.33333333333333</v>
      </c>
      <c r="BU17" s="183">
        <v>13</v>
      </c>
      <c r="BV17" s="57">
        <v>993</v>
      </c>
      <c r="BW17" s="57">
        <f t="shared" si="26"/>
        <v>1289.6103896103898</v>
      </c>
      <c r="BX17" s="57">
        <v>15</v>
      </c>
      <c r="BY17" s="57">
        <f t="shared" si="27"/>
        <v>410.33057851239676</v>
      </c>
      <c r="BZ17" s="58">
        <v>14</v>
      </c>
      <c r="CA17" s="118">
        <v>1230</v>
      </c>
      <c r="CB17" s="118">
        <f t="shared" si="28"/>
        <v>1518.5185185185185</v>
      </c>
      <c r="CC17" s="118">
        <v>14</v>
      </c>
      <c r="CD17" s="118">
        <f t="shared" si="29"/>
        <v>506.17283950617286</v>
      </c>
      <c r="CE17" s="126">
        <v>14</v>
      </c>
      <c r="CF17" s="58">
        <v>20077</v>
      </c>
      <c r="CG17" s="57">
        <f t="shared" si="30"/>
        <v>82962.80991735538</v>
      </c>
      <c r="CH17" s="55">
        <v>14</v>
      </c>
      <c r="CI17" s="248">
        <v>21092</v>
      </c>
      <c r="CJ17" s="249">
        <f t="shared" si="31"/>
        <v>86798.35390946502</v>
      </c>
      <c r="CK17" s="250">
        <v>14</v>
      </c>
      <c r="CL17" s="29">
        <v>13485980</v>
      </c>
      <c r="CM17" s="57">
        <f t="shared" si="32"/>
        <v>55727.19008264463</v>
      </c>
      <c r="CN17" s="60">
        <v>5</v>
      </c>
      <c r="CO17" s="61"/>
      <c r="CP17" s="62"/>
      <c r="CQ17" s="61"/>
      <c r="CR17" s="62"/>
      <c r="CS17" s="62"/>
      <c r="CT17" s="62"/>
      <c r="CU17" s="62"/>
      <c r="CV17" s="62"/>
      <c r="CW17" s="258">
        <v>15053765</v>
      </c>
      <c r="CX17" s="259">
        <f t="shared" si="33"/>
        <v>61949.65020576132</v>
      </c>
      <c r="CY17" s="260">
        <v>5</v>
      </c>
      <c r="CZ17" s="73">
        <f t="shared" si="34"/>
        <v>126</v>
      </c>
      <c r="DA17" s="70">
        <v>12</v>
      </c>
      <c r="DB17" s="73">
        <f t="shared" si="38"/>
        <v>130</v>
      </c>
      <c r="DC17" s="163">
        <v>11</v>
      </c>
      <c r="DD17" s="266">
        <f t="shared" si="39"/>
        <v>-4</v>
      </c>
      <c r="DE17" s="266">
        <f t="shared" si="39"/>
        <v>1</v>
      </c>
    </row>
    <row r="18" spans="1:109" ht="37.5" customHeight="1">
      <c r="A18" s="64">
        <v>14</v>
      </c>
      <c r="B18" s="65" t="s">
        <v>33</v>
      </c>
      <c r="C18" s="45">
        <v>588</v>
      </c>
      <c r="D18" s="216">
        <v>596</v>
      </c>
      <c r="E18" s="19">
        <f t="shared" si="35"/>
        <v>8</v>
      </c>
      <c r="F18" s="19">
        <v>3</v>
      </c>
      <c r="G18" s="204">
        <v>8</v>
      </c>
      <c r="H18" s="204">
        <f t="shared" si="0"/>
        <v>5</v>
      </c>
      <c r="I18" s="205">
        <f t="shared" si="1"/>
        <v>5.1020408163265305</v>
      </c>
      <c r="J18" s="205">
        <f t="shared" si="2"/>
        <v>13.422818791946309</v>
      </c>
      <c r="K18" s="206">
        <v>16</v>
      </c>
      <c r="L18" s="206">
        <v>3</v>
      </c>
      <c r="M18" s="95">
        <f t="shared" si="3"/>
        <v>8.320777975619778</v>
      </c>
      <c r="N18" s="73">
        <f t="shared" si="4"/>
        <v>13</v>
      </c>
      <c r="O18" s="88">
        <v>5</v>
      </c>
      <c r="P18" s="78">
        <v>9</v>
      </c>
      <c r="Q18" s="78">
        <f t="shared" si="5"/>
        <v>4</v>
      </c>
      <c r="R18" s="194">
        <f t="shared" si="6"/>
        <v>8.503401360544219</v>
      </c>
      <c r="S18" s="194">
        <f t="shared" si="7"/>
        <v>15.100671140939598</v>
      </c>
      <c r="T18" s="195">
        <v>2</v>
      </c>
      <c r="U18" s="195">
        <v>9</v>
      </c>
      <c r="V18" s="95">
        <f t="shared" si="8"/>
        <v>6.597269780395379</v>
      </c>
      <c r="W18" s="73">
        <f t="shared" si="9"/>
        <v>-7</v>
      </c>
      <c r="X18" s="45">
        <v>88</v>
      </c>
      <c r="Y18" s="45">
        <v>8</v>
      </c>
      <c r="Z18" s="225">
        <v>85</v>
      </c>
      <c r="AA18" s="225">
        <v>16</v>
      </c>
      <c r="AB18" s="73">
        <f t="shared" si="10"/>
        <v>-3</v>
      </c>
      <c r="AC18" s="73">
        <f t="shared" si="11"/>
        <v>-8</v>
      </c>
      <c r="AD18" s="63">
        <v>359.1</v>
      </c>
      <c r="AE18" s="54">
        <f t="shared" si="12"/>
        <v>0.6107142857142858</v>
      </c>
      <c r="AF18" s="55">
        <v>2</v>
      </c>
      <c r="AG18" s="142">
        <v>110.3</v>
      </c>
      <c r="AH18" s="141">
        <f t="shared" si="13"/>
        <v>0.18506711409395973</v>
      </c>
      <c r="AI18" s="146">
        <v>11</v>
      </c>
      <c r="AJ18" s="165">
        <f t="shared" si="36"/>
        <v>-0.42564717162032606</v>
      </c>
      <c r="AK18" s="73">
        <f t="shared" si="37"/>
        <v>-9</v>
      </c>
      <c r="AL18" s="52">
        <v>1059203</v>
      </c>
      <c r="AM18" s="49">
        <f t="shared" si="14"/>
        <v>1801.3656462585034</v>
      </c>
      <c r="AN18" s="45">
        <v>7</v>
      </c>
      <c r="AO18" s="45">
        <v>911040</v>
      </c>
      <c r="AP18" s="56">
        <f t="shared" si="15"/>
        <v>116.26306199508254</v>
      </c>
      <c r="AQ18" s="45">
        <v>1</v>
      </c>
      <c r="AR18" s="101">
        <v>1414014</v>
      </c>
      <c r="AS18" s="102">
        <f t="shared" si="16"/>
        <v>2372.506711409396</v>
      </c>
      <c r="AT18" s="90">
        <v>1</v>
      </c>
      <c r="AU18" s="236">
        <v>954907</v>
      </c>
      <c r="AV18" s="237">
        <f t="shared" si="17"/>
        <v>148.07871342444867</v>
      </c>
      <c r="AW18" s="236">
        <v>1</v>
      </c>
      <c r="AX18" s="20">
        <v>3.3</v>
      </c>
      <c r="AY18" s="157">
        <v>164</v>
      </c>
      <c r="AZ18" s="95">
        <f t="shared" si="18"/>
        <v>167.3</v>
      </c>
      <c r="BA18" s="159">
        <f t="shared" si="19"/>
        <v>284.5238095238096</v>
      </c>
      <c r="BB18" s="45">
        <v>16</v>
      </c>
      <c r="BC18" s="171">
        <v>4.9</v>
      </c>
      <c r="BD18" s="171">
        <v>43.4</v>
      </c>
      <c r="BE18" s="172">
        <f t="shared" si="20"/>
        <v>48.3</v>
      </c>
      <c r="BF18" s="172">
        <f t="shared" si="21"/>
        <v>81.04026845637584</v>
      </c>
      <c r="BG18" s="173">
        <v>10</v>
      </c>
      <c r="BH18" s="78">
        <v>185</v>
      </c>
      <c r="BI18" s="45">
        <v>26</v>
      </c>
      <c r="BJ18" s="45">
        <v>8</v>
      </c>
      <c r="BK18" s="20">
        <f t="shared" si="22"/>
        <v>14.054054054054054</v>
      </c>
      <c r="BL18" s="45">
        <v>17</v>
      </c>
      <c r="BM18" s="19">
        <f t="shared" si="23"/>
        <v>4.324324324324325</v>
      </c>
      <c r="BN18" s="45">
        <v>17</v>
      </c>
      <c r="BO18" s="182">
        <v>181</v>
      </c>
      <c r="BP18" s="183">
        <v>65</v>
      </c>
      <c r="BQ18" s="183">
        <v>16</v>
      </c>
      <c r="BR18" s="184">
        <f t="shared" si="24"/>
        <v>35.91160220994475</v>
      </c>
      <c r="BS18" s="183">
        <v>16</v>
      </c>
      <c r="BT18" s="184">
        <f t="shared" si="25"/>
        <v>8.83977900552486</v>
      </c>
      <c r="BU18" s="183">
        <v>16</v>
      </c>
      <c r="BV18" s="57">
        <v>105</v>
      </c>
      <c r="BW18" s="57">
        <f t="shared" si="26"/>
        <v>1312.5</v>
      </c>
      <c r="BX18" s="57">
        <v>14</v>
      </c>
      <c r="BY18" s="57">
        <f t="shared" si="27"/>
        <v>56.75675675675676</v>
      </c>
      <c r="BZ18" s="58">
        <v>17</v>
      </c>
      <c r="CA18" s="118">
        <v>237</v>
      </c>
      <c r="CB18" s="118">
        <f t="shared" si="28"/>
        <v>1481.25</v>
      </c>
      <c r="CC18" s="118">
        <v>15</v>
      </c>
      <c r="CD18" s="118">
        <f t="shared" si="29"/>
        <v>130.939226519337</v>
      </c>
      <c r="CE18" s="126">
        <v>16</v>
      </c>
      <c r="CF18" s="58">
        <v>17361</v>
      </c>
      <c r="CG18" s="57">
        <f t="shared" si="30"/>
        <v>93843.24324324324</v>
      </c>
      <c r="CH18" s="55">
        <v>11</v>
      </c>
      <c r="CI18" s="248">
        <v>18539</v>
      </c>
      <c r="CJ18" s="249">
        <f t="shared" si="31"/>
        <v>102425.41436464089</v>
      </c>
      <c r="CK18" s="250">
        <v>11</v>
      </c>
      <c r="CL18" s="29">
        <v>4675500</v>
      </c>
      <c r="CM18" s="57">
        <f t="shared" si="32"/>
        <v>25272.972972972973</v>
      </c>
      <c r="CN18" s="60">
        <v>15</v>
      </c>
      <c r="CO18" s="61"/>
      <c r="CP18" s="62"/>
      <c r="CQ18" s="61"/>
      <c r="CR18" s="62"/>
      <c r="CS18" s="62"/>
      <c r="CT18" s="62"/>
      <c r="CU18" s="62"/>
      <c r="CV18" s="62"/>
      <c r="CW18" s="258">
        <v>8959900</v>
      </c>
      <c r="CX18" s="259">
        <f t="shared" si="33"/>
        <v>49502.20994475138</v>
      </c>
      <c r="CY18" s="260">
        <v>10</v>
      </c>
      <c r="CZ18" s="73">
        <f t="shared" si="34"/>
        <v>143</v>
      </c>
      <c r="DA18" s="70">
        <v>16</v>
      </c>
      <c r="DB18" s="73">
        <f t="shared" si="38"/>
        <v>135</v>
      </c>
      <c r="DC18" s="163">
        <v>12</v>
      </c>
      <c r="DD18" s="266">
        <f t="shared" si="39"/>
        <v>8</v>
      </c>
      <c r="DE18" s="266">
        <f t="shared" si="39"/>
        <v>4</v>
      </c>
    </row>
    <row r="19" spans="1:109" ht="37.5" customHeight="1">
      <c r="A19" s="64">
        <v>15</v>
      </c>
      <c r="B19" s="65" t="s">
        <v>39</v>
      </c>
      <c r="C19" s="45">
        <v>907</v>
      </c>
      <c r="D19" s="216">
        <v>905</v>
      </c>
      <c r="E19" s="19">
        <f t="shared" si="35"/>
        <v>-2</v>
      </c>
      <c r="F19" s="19">
        <v>8</v>
      </c>
      <c r="G19" s="204">
        <v>17</v>
      </c>
      <c r="H19" s="204">
        <f t="shared" si="0"/>
        <v>9</v>
      </c>
      <c r="I19" s="205">
        <f t="shared" si="1"/>
        <v>8.820286659316428</v>
      </c>
      <c r="J19" s="205">
        <f t="shared" si="2"/>
        <v>18.784530386740332</v>
      </c>
      <c r="K19" s="206">
        <v>8</v>
      </c>
      <c r="L19" s="206">
        <v>1</v>
      </c>
      <c r="M19" s="95">
        <f t="shared" si="3"/>
        <v>9.964243727423904</v>
      </c>
      <c r="N19" s="73">
        <f t="shared" si="4"/>
        <v>7</v>
      </c>
      <c r="O19" s="88">
        <v>9</v>
      </c>
      <c r="P19" s="78">
        <v>16</v>
      </c>
      <c r="Q19" s="78">
        <f t="shared" si="5"/>
        <v>7</v>
      </c>
      <c r="R19" s="194">
        <f t="shared" si="6"/>
        <v>9.922822491730981</v>
      </c>
      <c r="S19" s="194">
        <f t="shared" si="7"/>
        <v>17.679558011049725</v>
      </c>
      <c r="T19" s="195">
        <v>3</v>
      </c>
      <c r="U19" s="195">
        <v>11</v>
      </c>
      <c r="V19" s="95">
        <f t="shared" si="8"/>
        <v>7.7567355193187435</v>
      </c>
      <c r="W19" s="73">
        <f t="shared" si="9"/>
        <v>-8</v>
      </c>
      <c r="X19" s="45">
        <v>65</v>
      </c>
      <c r="Y19" s="45">
        <v>3</v>
      </c>
      <c r="Z19" s="225">
        <v>72</v>
      </c>
      <c r="AA19" s="225">
        <v>11</v>
      </c>
      <c r="AB19" s="73">
        <f t="shared" si="10"/>
        <v>7</v>
      </c>
      <c r="AC19" s="73">
        <f t="shared" si="11"/>
        <v>-8</v>
      </c>
      <c r="AD19" s="63">
        <v>111.7</v>
      </c>
      <c r="AE19" s="54">
        <f t="shared" si="12"/>
        <v>0.12315325248070563</v>
      </c>
      <c r="AF19" s="55">
        <v>14</v>
      </c>
      <c r="AG19" s="142">
        <v>85.8</v>
      </c>
      <c r="AH19" s="141">
        <f t="shared" si="13"/>
        <v>0.09480662983425414</v>
      </c>
      <c r="AI19" s="146">
        <v>14</v>
      </c>
      <c r="AJ19" s="165">
        <f t="shared" si="36"/>
        <v>-0.02834662264645149</v>
      </c>
      <c r="AK19" s="73">
        <f t="shared" si="37"/>
        <v>0</v>
      </c>
      <c r="AL19" s="52">
        <v>1345037</v>
      </c>
      <c r="AM19" s="49">
        <f t="shared" si="14"/>
        <v>1482.9514884233738</v>
      </c>
      <c r="AN19" s="45">
        <v>10</v>
      </c>
      <c r="AO19" s="45">
        <v>1241039</v>
      </c>
      <c r="AP19" s="56">
        <f t="shared" si="15"/>
        <v>108.37991392695957</v>
      </c>
      <c r="AQ19" s="45">
        <v>5</v>
      </c>
      <c r="AR19" s="101">
        <v>1459512</v>
      </c>
      <c r="AS19" s="102">
        <f t="shared" si="16"/>
        <v>1612.7204419889504</v>
      </c>
      <c r="AT19" s="90">
        <v>8</v>
      </c>
      <c r="AU19" s="236">
        <v>1185666</v>
      </c>
      <c r="AV19" s="237">
        <f t="shared" si="17"/>
        <v>123.09638633476881</v>
      </c>
      <c r="AW19" s="236">
        <v>3</v>
      </c>
      <c r="AX19" s="20">
        <v>22.6</v>
      </c>
      <c r="AY19" s="157">
        <v>27.4</v>
      </c>
      <c r="AZ19" s="95">
        <f t="shared" si="18"/>
        <v>50</v>
      </c>
      <c r="BA19" s="159">
        <f t="shared" si="19"/>
        <v>55.12679162072767</v>
      </c>
      <c r="BB19" s="45">
        <v>7</v>
      </c>
      <c r="BC19" s="171">
        <v>22.2</v>
      </c>
      <c r="BD19" s="171">
        <v>32.2</v>
      </c>
      <c r="BE19" s="172">
        <f t="shared" si="20"/>
        <v>54.400000000000006</v>
      </c>
      <c r="BF19" s="172">
        <f t="shared" si="21"/>
        <v>60.11049723756907</v>
      </c>
      <c r="BG19" s="173">
        <v>5</v>
      </c>
      <c r="BH19" s="78">
        <v>258</v>
      </c>
      <c r="BI19" s="45">
        <v>179</v>
      </c>
      <c r="BJ19" s="45">
        <v>30</v>
      </c>
      <c r="BK19" s="20">
        <f t="shared" si="22"/>
        <v>69.37984496124031</v>
      </c>
      <c r="BL19" s="45">
        <v>14</v>
      </c>
      <c r="BM19" s="19">
        <f t="shared" si="23"/>
        <v>11.627906976744185</v>
      </c>
      <c r="BN19" s="45">
        <v>16</v>
      </c>
      <c r="BO19" s="182">
        <v>248</v>
      </c>
      <c r="BP19" s="183">
        <v>179</v>
      </c>
      <c r="BQ19" s="183">
        <v>28</v>
      </c>
      <c r="BR19" s="184">
        <f t="shared" si="24"/>
        <v>72.17741935483872</v>
      </c>
      <c r="BS19" s="183">
        <v>12</v>
      </c>
      <c r="BT19" s="184">
        <f t="shared" si="25"/>
        <v>11.29032258064516</v>
      </c>
      <c r="BU19" s="183">
        <v>15</v>
      </c>
      <c r="BV19" s="57">
        <v>361</v>
      </c>
      <c r="BW19" s="57">
        <f t="shared" si="26"/>
        <v>1203.3333333333333</v>
      </c>
      <c r="BX19" s="57">
        <v>16</v>
      </c>
      <c r="BY19" s="57">
        <f t="shared" si="27"/>
        <v>139.92248062015506</v>
      </c>
      <c r="BZ19" s="58">
        <v>16</v>
      </c>
      <c r="CA19" s="118">
        <v>260</v>
      </c>
      <c r="CB19" s="118">
        <f t="shared" si="28"/>
        <v>928.5714285714287</v>
      </c>
      <c r="CC19" s="118">
        <v>17</v>
      </c>
      <c r="CD19" s="118">
        <f t="shared" si="29"/>
        <v>104.83870967741935</v>
      </c>
      <c r="CE19" s="126">
        <v>17</v>
      </c>
      <c r="CF19" s="58">
        <v>31856</v>
      </c>
      <c r="CG19" s="57">
        <f t="shared" si="30"/>
        <v>123472.86821705427</v>
      </c>
      <c r="CH19" s="55">
        <v>8</v>
      </c>
      <c r="CI19" s="248">
        <v>33006</v>
      </c>
      <c r="CJ19" s="249">
        <f t="shared" si="31"/>
        <v>133088.70967741936</v>
      </c>
      <c r="CK19" s="250">
        <v>7</v>
      </c>
      <c r="CL19" s="29">
        <v>14995234</v>
      </c>
      <c r="CM19" s="57">
        <f t="shared" si="32"/>
        <v>58121.06201550388</v>
      </c>
      <c r="CN19" s="60">
        <v>4</v>
      </c>
      <c r="CO19" s="61"/>
      <c r="CP19" s="62"/>
      <c r="CQ19" s="61"/>
      <c r="CR19" s="62"/>
      <c r="CS19" s="62"/>
      <c r="CT19" s="62"/>
      <c r="CU19" s="62"/>
      <c r="CV19" s="62"/>
      <c r="CW19" s="258">
        <v>7862046</v>
      </c>
      <c r="CX19" s="259">
        <f t="shared" si="33"/>
        <v>31701.798387096773</v>
      </c>
      <c r="CY19" s="260">
        <v>16</v>
      </c>
      <c r="CZ19" s="73">
        <f t="shared" si="34"/>
        <v>124</v>
      </c>
      <c r="DA19" s="70">
        <v>10</v>
      </c>
      <c r="DB19" s="73">
        <f t="shared" si="38"/>
        <v>137</v>
      </c>
      <c r="DC19" s="163">
        <v>13</v>
      </c>
      <c r="DD19" s="266">
        <f t="shared" si="39"/>
        <v>-13</v>
      </c>
      <c r="DE19" s="266">
        <f t="shared" si="39"/>
        <v>-3</v>
      </c>
    </row>
    <row r="20" spans="1:109" ht="37.5" customHeight="1">
      <c r="A20" s="64">
        <v>16</v>
      </c>
      <c r="B20" s="65" t="s">
        <v>36</v>
      </c>
      <c r="C20" s="45">
        <v>1082</v>
      </c>
      <c r="D20" s="216">
        <v>979</v>
      </c>
      <c r="E20" s="19">
        <f t="shared" si="35"/>
        <v>-103</v>
      </c>
      <c r="F20" s="19">
        <v>6</v>
      </c>
      <c r="G20" s="204">
        <v>6</v>
      </c>
      <c r="H20" s="204">
        <f t="shared" si="0"/>
        <v>0</v>
      </c>
      <c r="I20" s="205">
        <f t="shared" si="1"/>
        <v>5.545286506469501</v>
      </c>
      <c r="J20" s="205">
        <f t="shared" si="2"/>
        <v>6.1287027579162405</v>
      </c>
      <c r="K20" s="206">
        <v>14</v>
      </c>
      <c r="L20" s="206">
        <v>13</v>
      </c>
      <c r="M20" s="95">
        <f t="shared" si="3"/>
        <v>0.5834162514467396</v>
      </c>
      <c r="N20" s="73">
        <f t="shared" si="4"/>
        <v>1</v>
      </c>
      <c r="O20" s="88">
        <v>8</v>
      </c>
      <c r="P20" s="78">
        <v>19</v>
      </c>
      <c r="Q20" s="78">
        <f t="shared" si="5"/>
        <v>11</v>
      </c>
      <c r="R20" s="194">
        <f t="shared" si="6"/>
        <v>7.393715341959335</v>
      </c>
      <c r="S20" s="194">
        <f t="shared" si="7"/>
        <v>19.40755873340143</v>
      </c>
      <c r="T20" s="195">
        <v>1</v>
      </c>
      <c r="U20" s="195">
        <v>14</v>
      </c>
      <c r="V20" s="95">
        <f t="shared" si="8"/>
        <v>12.013843391442094</v>
      </c>
      <c r="W20" s="73">
        <f t="shared" si="9"/>
        <v>-13</v>
      </c>
      <c r="X20" s="45">
        <v>101</v>
      </c>
      <c r="Y20" s="45">
        <v>11</v>
      </c>
      <c r="Z20" s="225">
        <v>37</v>
      </c>
      <c r="AA20" s="225">
        <v>3</v>
      </c>
      <c r="AB20" s="73">
        <f t="shared" si="10"/>
        <v>-64</v>
      </c>
      <c r="AC20" s="73">
        <f t="shared" si="11"/>
        <v>8</v>
      </c>
      <c r="AD20" s="63">
        <v>0</v>
      </c>
      <c r="AE20" s="54">
        <f t="shared" si="12"/>
        <v>0</v>
      </c>
      <c r="AF20" s="55">
        <v>17</v>
      </c>
      <c r="AG20" s="142">
        <v>0</v>
      </c>
      <c r="AH20" s="141">
        <f t="shared" si="13"/>
        <v>0</v>
      </c>
      <c r="AI20" s="146">
        <v>16</v>
      </c>
      <c r="AJ20" s="165">
        <f t="shared" si="36"/>
        <v>0</v>
      </c>
      <c r="AK20" s="73">
        <f t="shared" si="37"/>
        <v>1</v>
      </c>
      <c r="AL20" s="52">
        <v>1852494</v>
      </c>
      <c r="AM20" s="49">
        <f t="shared" si="14"/>
        <v>1712.1016635859519</v>
      </c>
      <c r="AN20" s="45">
        <v>9</v>
      </c>
      <c r="AO20" s="45">
        <v>1823581</v>
      </c>
      <c r="AP20" s="56">
        <f t="shared" si="15"/>
        <v>101.58550675840559</v>
      </c>
      <c r="AQ20" s="45">
        <v>11</v>
      </c>
      <c r="AR20" s="101">
        <v>1587670</v>
      </c>
      <c r="AS20" s="102">
        <f t="shared" si="16"/>
        <v>1621.7262512768132</v>
      </c>
      <c r="AT20" s="90">
        <v>7</v>
      </c>
      <c r="AU20" s="236">
        <v>1563810</v>
      </c>
      <c r="AV20" s="237">
        <f t="shared" si="17"/>
        <v>101.52576080214348</v>
      </c>
      <c r="AW20" s="236">
        <v>10</v>
      </c>
      <c r="AX20" s="20">
        <v>19.7</v>
      </c>
      <c r="AY20" s="157">
        <v>150.1</v>
      </c>
      <c r="AZ20" s="95">
        <f t="shared" si="18"/>
        <v>169.79999999999998</v>
      </c>
      <c r="BA20" s="159">
        <f t="shared" si="19"/>
        <v>156.93160813308685</v>
      </c>
      <c r="BB20" s="45">
        <v>15</v>
      </c>
      <c r="BC20" s="171">
        <v>29.2</v>
      </c>
      <c r="BD20" s="171">
        <v>153.2</v>
      </c>
      <c r="BE20" s="172">
        <f t="shared" si="20"/>
        <v>182.39999999999998</v>
      </c>
      <c r="BF20" s="172">
        <f t="shared" si="21"/>
        <v>186.3125638406537</v>
      </c>
      <c r="BG20" s="173">
        <v>16</v>
      </c>
      <c r="BH20" s="78">
        <v>402</v>
      </c>
      <c r="BI20" s="45">
        <v>266</v>
      </c>
      <c r="BJ20" s="45">
        <v>152</v>
      </c>
      <c r="BK20" s="20">
        <f t="shared" si="22"/>
        <v>66.16915422885572</v>
      </c>
      <c r="BL20" s="45">
        <v>15</v>
      </c>
      <c r="BM20" s="19">
        <f t="shared" si="23"/>
        <v>37.81094527363184</v>
      </c>
      <c r="BN20" s="45">
        <v>11</v>
      </c>
      <c r="BO20" s="182">
        <v>401</v>
      </c>
      <c r="BP20" s="183">
        <v>258</v>
      </c>
      <c r="BQ20" s="183">
        <v>153</v>
      </c>
      <c r="BR20" s="184">
        <f t="shared" si="24"/>
        <v>64.33915211970074</v>
      </c>
      <c r="BS20" s="183">
        <v>14</v>
      </c>
      <c r="BT20" s="184">
        <f t="shared" si="25"/>
        <v>38.15461346633416</v>
      </c>
      <c r="BU20" s="183">
        <v>10</v>
      </c>
      <c r="BV20" s="57">
        <v>3388</v>
      </c>
      <c r="BW20" s="57">
        <f t="shared" si="26"/>
        <v>2228.947368421053</v>
      </c>
      <c r="BX20" s="57">
        <v>7</v>
      </c>
      <c r="BY20" s="57">
        <f t="shared" si="27"/>
        <v>842.7860696517414</v>
      </c>
      <c r="BZ20" s="58">
        <v>9</v>
      </c>
      <c r="CA20" s="118">
        <v>3520</v>
      </c>
      <c r="CB20" s="118">
        <f t="shared" si="28"/>
        <v>2300.653594771242</v>
      </c>
      <c r="CC20" s="118">
        <v>8</v>
      </c>
      <c r="CD20" s="118">
        <f t="shared" si="29"/>
        <v>877.8054862842894</v>
      </c>
      <c r="CE20" s="126">
        <v>9</v>
      </c>
      <c r="CF20" s="58">
        <v>17256</v>
      </c>
      <c r="CG20" s="57">
        <f t="shared" si="30"/>
        <v>42925.37313432836</v>
      </c>
      <c r="CH20" s="55">
        <v>17</v>
      </c>
      <c r="CI20" s="248">
        <v>18852</v>
      </c>
      <c r="CJ20" s="249">
        <f t="shared" si="31"/>
        <v>47012.46882793018</v>
      </c>
      <c r="CK20" s="250">
        <v>17</v>
      </c>
      <c r="CL20" s="58">
        <v>21688566</v>
      </c>
      <c r="CM20" s="57">
        <f t="shared" si="32"/>
        <v>53951.65671641791</v>
      </c>
      <c r="CN20" s="60">
        <v>6</v>
      </c>
      <c r="CO20" s="61"/>
      <c r="CP20" s="62"/>
      <c r="CQ20" s="61"/>
      <c r="CR20" s="62"/>
      <c r="CS20" s="62"/>
      <c r="CT20" s="62"/>
      <c r="CU20" s="62"/>
      <c r="CV20" s="62"/>
      <c r="CW20" s="258">
        <v>22303509</v>
      </c>
      <c r="CX20" s="259">
        <f t="shared" si="33"/>
        <v>55619.72319201995</v>
      </c>
      <c r="CY20" s="260">
        <v>7</v>
      </c>
      <c r="CZ20" s="73">
        <f t="shared" si="34"/>
        <v>143</v>
      </c>
      <c r="DA20" s="70">
        <v>15</v>
      </c>
      <c r="DB20" s="73">
        <f t="shared" si="38"/>
        <v>144</v>
      </c>
      <c r="DC20" s="163">
        <v>14</v>
      </c>
      <c r="DD20" s="266">
        <f t="shared" si="39"/>
        <v>-1</v>
      </c>
      <c r="DE20" s="266">
        <f t="shared" si="39"/>
        <v>1</v>
      </c>
    </row>
    <row r="21" spans="1:109" ht="37.5" customHeight="1">
      <c r="A21" s="50">
        <v>17</v>
      </c>
      <c r="B21" s="51" t="s">
        <v>35</v>
      </c>
      <c r="C21" s="45">
        <v>606</v>
      </c>
      <c r="D21" s="216">
        <v>789</v>
      </c>
      <c r="E21" s="19">
        <f t="shared" si="35"/>
        <v>183</v>
      </c>
      <c r="F21" s="45">
        <v>5</v>
      </c>
      <c r="G21" s="204">
        <v>1</v>
      </c>
      <c r="H21" s="204">
        <f t="shared" si="0"/>
        <v>-4</v>
      </c>
      <c r="I21" s="205">
        <f t="shared" si="1"/>
        <v>8.25082508250825</v>
      </c>
      <c r="J21" s="205">
        <f t="shared" si="2"/>
        <v>1.2674271229404308</v>
      </c>
      <c r="K21" s="206">
        <v>9</v>
      </c>
      <c r="L21" s="206">
        <v>16</v>
      </c>
      <c r="M21" s="95">
        <f t="shared" si="3"/>
        <v>-6.983397959567819</v>
      </c>
      <c r="N21" s="73">
        <f t="shared" si="4"/>
        <v>-7</v>
      </c>
      <c r="O21" s="90">
        <v>13</v>
      </c>
      <c r="P21" s="78">
        <v>15</v>
      </c>
      <c r="Q21" s="78">
        <f t="shared" si="5"/>
        <v>2</v>
      </c>
      <c r="R21" s="194">
        <f t="shared" si="6"/>
        <v>21.45214521452145</v>
      </c>
      <c r="S21" s="194">
        <f t="shared" si="7"/>
        <v>19.011406844106464</v>
      </c>
      <c r="T21" s="195">
        <v>14</v>
      </c>
      <c r="U21" s="195">
        <v>13</v>
      </c>
      <c r="V21" s="95">
        <f t="shared" si="8"/>
        <v>-2.440738370414987</v>
      </c>
      <c r="W21" s="73">
        <f t="shared" si="9"/>
        <v>1</v>
      </c>
      <c r="X21" s="19">
        <v>71</v>
      </c>
      <c r="Y21" s="45">
        <v>5</v>
      </c>
      <c r="Z21" s="226">
        <v>40</v>
      </c>
      <c r="AA21" s="225">
        <v>4</v>
      </c>
      <c r="AB21" s="73">
        <f t="shared" si="10"/>
        <v>-31</v>
      </c>
      <c r="AC21" s="73">
        <f t="shared" si="11"/>
        <v>1</v>
      </c>
      <c r="AD21" s="63">
        <v>124.2</v>
      </c>
      <c r="AE21" s="54">
        <f t="shared" si="12"/>
        <v>0.20495049504950497</v>
      </c>
      <c r="AF21" s="55">
        <v>12</v>
      </c>
      <c r="AG21" s="142">
        <v>367.1</v>
      </c>
      <c r="AH21" s="141">
        <f t="shared" si="13"/>
        <v>0.46527249683143224</v>
      </c>
      <c r="AI21" s="146">
        <v>5</v>
      </c>
      <c r="AJ21" s="165">
        <f t="shared" si="36"/>
        <v>0.26032200178192727</v>
      </c>
      <c r="AK21" s="73">
        <f t="shared" si="37"/>
        <v>7</v>
      </c>
      <c r="AL21" s="47">
        <v>687448</v>
      </c>
      <c r="AM21" s="49">
        <f t="shared" si="14"/>
        <v>1134.4026402640263</v>
      </c>
      <c r="AN21" s="45">
        <v>14</v>
      </c>
      <c r="AO21" s="45">
        <v>686110</v>
      </c>
      <c r="AP21" s="56">
        <f t="shared" si="15"/>
        <v>100.19501246155865</v>
      </c>
      <c r="AQ21" s="45">
        <v>16</v>
      </c>
      <c r="AR21" s="104">
        <v>1088604</v>
      </c>
      <c r="AS21" s="102">
        <f t="shared" si="16"/>
        <v>1379.726235741445</v>
      </c>
      <c r="AT21" s="90">
        <v>13</v>
      </c>
      <c r="AU21" s="236">
        <v>1088329</v>
      </c>
      <c r="AV21" s="237">
        <f t="shared" si="17"/>
        <v>100.02526809448247</v>
      </c>
      <c r="AW21" s="236">
        <v>14</v>
      </c>
      <c r="AX21" s="20">
        <v>15.2</v>
      </c>
      <c r="AY21" s="157">
        <v>30.1</v>
      </c>
      <c r="AZ21" s="95">
        <f t="shared" si="18"/>
        <v>45.3</v>
      </c>
      <c r="BA21" s="159">
        <f t="shared" si="19"/>
        <v>74.75247524752474</v>
      </c>
      <c r="BB21" s="45">
        <v>10</v>
      </c>
      <c r="BC21" s="172">
        <v>22</v>
      </c>
      <c r="BD21" s="172">
        <v>35</v>
      </c>
      <c r="BE21" s="172">
        <f t="shared" si="20"/>
        <v>57</v>
      </c>
      <c r="BF21" s="172">
        <f t="shared" si="21"/>
        <v>72.24334600760456</v>
      </c>
      <c r="BG21" s="173">
        <v>9</v>
      </c>
      <c r="BH21" s="78">
        <v>266</v>
      </c>
      <c r="BI21" s="19">
        <v>193</v>
      </c>
      <c r="BJ21" s="19">
        <v>109</v>
      </c>
      <c r="BK21" s="20">
        <f t="shared" si="22"/>
        <v>72.55639097744361</v>
      </c>
      <c r="BL21" s="19">
        <v>13</v>
      </c>
      <c r="BM21" s="19">
        <f t="shared" si="23"/>
        <v>40.97744360902256</v>
      </c>
      <c r="BN21" s="19">
        <v>9</v>
      </c>
      <c r="BO21" s="182">
        <v>267</v>
      </c>
      <c r="BP21" s="184">
        <v>181</v>
      </c>
      <c r="BQ21" s="184">
        <v>100</v>
      </c>
      <c r="BR21" s="184">
        <f t="shared" si="24"/>
        <v>67.79026217228464</v>
      </c>
      <c r="BS21" s="184">
        <v>13</v>
      </c>
      <c r="BT21" s="184">
        <f t="shared" si="25"/>
        <v>37.453183520599254</v>
      </c>
      <c r="BU21" s="184">
        <v>11</v>
      </c>
      <c r="BV21" s="26">
        <v>1975</v>
      </c>
      <c r="BW21" s="57">
        <f t="shared" si="26"/>
        <v>1811.9266055045873</v>
      </c>
      <c r="BX21" s="57">
        <v>11</v>
      </c>
      <c r="BY21" s="57">
        <f t="shared" si="27"/>
        <v>742.4812030075188</v>
      </c>
      <c r="BZ21" s="58">
        <v>10</v>
      </c>
      <c r="CA21" s="119">
        <v>1884</v>
      </c>
      <c r="CB21" s="118">
        <f t="shared" si="28"/>
        <v>1884</v>
      </c>
      <c r="CC21" s="118">
        <v>11</v>
      </c>
      <c r="CD21" s="118">
        <f t="shared" si="29"/>
        <v>705.6179775280899</v>
      </c>
      <c r="CE21" s="126">
        <v>11</v>
      </c>
      <c r="CF21" s="29">
        <v>18868</v>
      </c>
      <c r="CG21" s="57">
        <f t="shared" si="30"/>
        <v>70932.33082706768</v>
      </c>
      <c r="CH21" s="55">
        <v>16</v>
      </c>
      <c r="CI21" s="251">
        <v>19518</v>
      </c>
      <c r="CJ21" s="249">
        <f t="shared" si="31"/>
        <v>73101.12359550562</v>
      </c>
      <c r="CK21" s="250">
        <v>16</v>
      </c>
      <c r="CL21" s="29">
        <v>6362257</v>
      </c>
      <c r="CM21" s="57">
        <f t="shared" si="32"/>
        <v>23918.25939849624</v>
      </c>
      <c r="CN21" s="60">
        <v>16</v>
      </c>
      <c r="CO21" s="66">
        <v>65.3</v>
      </c>
      <c r="CP21" s="31">
        <v>4</v>
      </c>
      <c r="CQ21" s="66">
        <v>61.3</v>
      </c>
      <c r="CR21" s="31">
        <v>5</v>
      </c>
      <c r="CS21" s="32">
        <v>5</v>
      </c>
      <c r="CT21" s="32">
        <v>4</v>
      </c>
      <c r="CU21" s="31">
        <f>CP21+CR21+CS21+CT21</f>
        <v>18</v>
      </c>
      <c r="CV21" s="31">
        <v>6</v>
      </c>
      <c r="CW21" s="261">
        <v>9835291</v>
      </c>
      <c r="CX21" s="259">
        <f t="shared" si="33"/>
        <v>36836.29588014981</v>
      </c>
      <c r="CY21" s="260">
        <v>13</v>
      </c>
      <c r="CZ21" s="73">
        <f t="shared" si="34"/>
        <v>155</v>
      </c>
      <c r="DA21" s="71">
        <v>17</v>
      </c>
      <c r="DB21" s="73">
        <f t="shared" si="38"/>
        <v>149</v>
      </c>
      <c r="DC21" s="164">
        <v>15</v>
      </c>
      <c r="DD21" s="266">
        <f t="shared" si="39"/>
        <v>6</v>
      </c>
      <c r="DE21" s="266">
        <f t="shared" si="39"/>
        <v>2</v>
      </c>
    </row>
    <row r="22" spans="5:109" ht="22.5" hidden="1">
      <c r="E22" s="19">
        <f t="shared" si="35"/>
        <v>0</v>
      </c>
      <c r="H22" s="204">
        <f t="shared" si="0"/>
        <v>0</v>
      </c>
      <c r="I22" s="205"/>
      <c r="J22" s="205" t="e">
        <f>G22/D22*1000</f>
        <v>#DIV/0!</v>
      </c>
      <c r="L22" s="205"/>
      <c r="M22" s="73" t="e">
        <f t="shared" si="3"/>
        <v>#DIV/0!</v>
      </c>
      <c r="N22" s="73"/>
      <c r="Q22" s="78"/>
      <c r="R22" s="194"/>
      <c r="S22" s="194" t="e">
        <f>P22/D22*1000</f>
        <v>#DIV/0!</v>
      </c>
      <c r="U22" s="194"/>
      <c r="V22" s="95"/>
      <c r="W22" s="73"/>
      <c r="AB22" s="73"/>
      <c r="AC22" s="73"/>
      <c r="AE22" s="54"/>
      <c r="AH22" s="141" t="e">
        <f t="shared" si="13"/>
        <v>#DIV/0!</v>
      </c>
      <c r="AJ22" s="165"/>
      <c r="AK22" s="73"/>
      <c r="AM22" s="49"/>
      <c r="AP22" s="56"/>
      <c r="AS22" s="102"/>
      <c r="AV22" s="237" t="e">
        <f t="shared" si="17"/>
        <v>#DIV/0!</v>
      </c>
      <c r="AZ22" s="95"/>
      <c r="BA22" s="14"/>
      <c r="BF22" s="172"/>
      <c r="BK22" s="19"/>
      <c r="BM22" s="19"/>
      <c r="BR22" s="184" t="e">
        <f t="shared" si="24"/>
        <v>#DIV/0!</v>
      </c>
      <c r="BT22" s="184"/>
      <c r="BY22" s="57"/>
      <c r="CB22" s="118" t="e">
        <f t="shared" si="28"/>
        <v>#DIV/0!</v>
      </c>
      <c r="CD22" s="118" t="e">
        <f t="shared" si="29"/>
        <v>#DIV/0!</v>
      </c>
      <c r="CG22" s="57"/>
      <c r="CJ22" s="249" t="e">
        <f t="shared" si="31"/>
        <v>#DIV/0!</v>
      </c>
      <c r="CM22" s="57"/>
      <c r="CX22" s="259" t="e">
        <f t="shared" si="33"/>
        <v>#DIV/0!</v>
      </c>
      <c r="CZ22" s="73">
        <f t="shared" si="34"/>
        <v>0</v>
      </c>
      <c r="DB22" s="73">
        <f>L22+U22+AA22+AI22+AT22+AW22+BG22+BS22+BU22+CC22+CE22+CK22+CY22</f>
        <v>0</v>
      </c>
      <c r="DD22" s="267"/>
      <c r="DE22" s="266"/>
    </row>
    <row r="23" spans="5:109" ht="22.5" hidden="1">
      <c r="E23" s="19">
        <f t="shared" si="35"/>
        <v>0</v>
      </c>
      <c r="H23" s="204">
        <f t="shared" si="0"/>
        <v>0</v>
      </c>
      <c r="I23" s="205"/>
      <c r="J23" s="205" t="e">
        <f>G23/D23*1000</f>
        <v>#DIV/0!</v>
      </c>
      <c r="L23" s="205"/>
      <c r="M23" s="73" t="e">
        <f t="shared" si="3"/>
        <v>#DIV/0!</v>
      </c>
      <c r="N23" s="73"/>
      <c r="Q23" s="78"/>
      <c r="R23" s="194"/>
      <c r="S23" s="194" t="e">
        <f>P23/D23*1000</f>
        <v>#DIV/0!</v>
      </c>
      <c r="U23" s="194"/>
      <c r="V23" s="95"/>
      <c r="W23" s="73"/>
      <c r="AB23" s="73"/>
      <c r="AC23" s="73"/>
      <c r="AE23" s="54"/>
      <c r="AH23" s="141" t="e">
        <f t="shared" si="13"/>
        <v>#DIV/0!</v>
      </c>
      <c r="AJ23" s="165"/>
      <c r="AK23" s="73"/>
      <c r="AM23" s="49"/>
      <c r="AP23" s="56"/>
      <c r="AS23" s="102"/>
      <c r="AV23" s="237" t="e">
        <f t="shared" si="17"/>
        <v>#DIV/0!</v>
      </c>
      <c r="AZ23" s="95"/>
      <c r="BA23" s="14"/>
      <c r="BF23" s="172"/>
      <c r="BK23" s="19"/>
      <c r="BM23" s="19"/>
      <c r="BR23" s="184" t="e">
        <f t="shared" si="24"/>
        <v>#DIV/0!</v>
      </c>
      <c r="BT23" s="184"/>
      <c r="BY23" s="57"/>
      <c r="CB23" s="118" t="e">
        <f t="shared" si="28"/>
        <v>#DIV/0!</v>
      </c>
      <c r="CD23" s="118" t="e">
        <f t="shared" si="29"/>
        <v>#DIV/0!</v>
      </c>
      <c r="CG23" s="57"/>
      <c r="CJ23" s="249" t="e">
        <f t="shared" si="31"/>
        <v>#DIV/0!</v>
      </c>
      <c r="CM23" s="57"/>
      <c r="CX23" s="259" t="e">
        <f t="shared" si="33"/>
        <v>#DIV/0!</v>
      </c>
      <c r="CZ23" s="73">
        <f t="shared" si="34"/>
        <v>0</v>
      </c>
      <c r="DB23" s="73">
        <f>L23+U23+AA23+AI23+AT23+AW23+BG23+BS23+BU23+CC23+CE23+CK23+CY23</f>
        <v>0</v>
      </c>
      <c r="DD23" s="267"/>
      <c r="DE23" s="266"/>
    </row>
    <row r="24" spans="5:109" ht="22.5" hidden="1">
      <c r="E24" s="19">
        <f t="shared" si="35"/>
        <v>0</v>
      </c>
      <c r="H24" s="204">
        <f t="shared" si="0"/>
        <v>0</v>
      </c>
      <c r="I24" s="205"/>
      <c r="J24" s="205" t="e">
        <f>G24/D24*1000</f>
        <v>#DIV/0!</v>
      </c>
      <c r="L24" s="205"/>
      <c r="M24" s="73" t="e">
        <f t="shared" si="3"/>
        <v>#DIV/0!</v>
      </c>
      <c r="N24" s="73"/>
      <c r="Q24" s="78"/>
      <c r="R24" s="194"/>
      <c r="S24" s="194" t="e">
        <f>P24/D24*1000</f>
        <v>#DIV/0!</v>
      </c>
      <c r="U24" s="194"/>
      <c r="V24" s="95"/>
      <c r="W24" s="73"/>
      <c r="AB24" s="73"/>
      <c r="AC24" s="73"/>
      <c r="AE24" s="54"/>
      <c r="AH24" s="141" t="e">
        <f t="shared" si="13"/>
        <v>#DIV/0!</v>
      </c>
      <c r="AJ24" s="165"/>
      <c r="AK24" s="73"/>
      <c r="AM24" s="49"/>
      <c r="AP24" s="56"/>
      <c r="AS24" s="102"/>
      <c r="AV24" s="237" t="e">
        <f t="shared" si="17"/>
        <v>#DIV/0!</v>
      </c>
      <c r="AZ24" s="95"/>
      <c r="BA24" s="14"/>
      <c r="BF24" s="172"/>
      <c r="BK24" s="19"/>
      <c r="BM24" s="19"/>
      <c r="BR24" s="184" t="e">
        <f t="shared" si="24"/>
        <v>#DIV/0!</v>
      </c>
      <c r="BT24" s="184"/>
      <c r="BY24" s="57"/>
      <c r="CB24" s="118" t="e">
        <f t="shared" si="28"/>
        <v>#DIV/0!</v>
      </c>
      <c r="CD24" s="118" t="e">
        <f t="shared" si="29"/>
        <v>#DIV/0!</v>
      </c>
      <c r="CG24" s="57"/>
      <c r="CJ24" s="249" t="e">
        <f t="shared" si="31"/>
        <v>#DIV/0!</v>
      </c>
      <c r="CM24" s="57"/>
      <c r="CX24" s="259" t="e">
        <f t="shared" si="33"/>
        <v>#DIV/0!</v>
      </c>
      <c r="CZ24" s="73">
        <f t="shared" si="34"/>
        <v>0</v>
      </c>
      <c r="DB24" s="73">
        <f>L24+U24+AA24+AI24+AT24+AW24+BG24+BS24+BU24+CC24+CE24+CK24+CY24</f>
        <v>0</v>
      </c>
      <c r="DD24" s="267"/>
      <c r="DE24" s="266"/>
    </row>
    <row r="25" spans="1:109" ht="50.25" customHeight="1" hidden="1">
      <c r="A25" s="35"/>
      <c r="B25" s="36"/>
      <c r="C25" s="48"/>
      <c r="D25" s="217"/>
      <c r="E25" s="19">
        <f t="shared" si="35"/>
        <v>0</v>
      </c>
      <c r="F25" s="33"/>
      <c r="G25" s="210"/>
      <c r="H25" s="204">
        <f t="shared" si="0"/>
        <v>0</v>
      </c>
      <c r="I25" s="205"/>
      <c r="J25" s="205" t="e">
        <f>G25/D25*1000</f>
        <v>#DIV/0!</v>
      </c>
      <c r="K25" s="211"/>
      <c r="L25" s="205"/>
      <c r="M25" s="73" t="e">
        <f t="shared" si="3"/>
        <v>#DIV/0!</v>
      </c>
      <c r="N25" s="73"/>
      <c r="O25" s="94"/>
      <c r="P25" s="198"/>
      <c r="Q25" s="78"/>
      <c r="R25" s="194"/>
      <c r="S25" s="194" t="e">
        <f>P25/D25*1000</f>
        <v>#DIV/0!</v>
      </c>
      <c r="T25" s="199"/>
      <c r="U25" s="194"/>
      <c r="V25" s="95"/>
      <c r="W25" s="73"/>
      <c r="X25" s="33"/>
      <c r="Y25" s="34"/>
      <c r="Z25" s="230"/>
      <c r="AA25" s="231"/>
      <c r="AB25" s="73"/>
      <c r="AC25" s="73"/>
      <c r="AD25" s="30"/>
      <c r="AE25" s="54"/>
      <c r="AF25" s="16"/>
      <c r="AG25" s="143"/>
      <c r="AH25" s="141" t="e">
        <f t="shared" si="13"/>
        <v>#DIV/0!</v>
      </c>
      <c r="AI25" s="147"/>
      <c r="AJ25" s="165"/>
      <c r="AK25" s="73"/>
      <c r="AL25" s="47"/>
      <c r="AM25" s="49"/>
      <c r="AN25" s="23"/>
      <c r="AO25" s="34"/>
      <c r="AP25" s="56"/>
      <c r="AQ25" s="34"/>
      <c r="AR25" s="104"/>
      <c r="AS25" s="102"/>
      <c r="AT25" s="106"/>
      <c r="AU25" s="240"/>
      <c r="AV25" s="237" t="e">
        <f t="shared" si="17"/>
        <v>#DIV/0!</v>
      </c>
      <c r="AW25" s="240"/>
      <c r="AX25" s="22"/>
      <c r="AY25" s="157"/>
      <c r="AZ25" s="95"/>
      <c r="BA25" s="14"/>
      <c r="BB25" s="45"/>
      <c r="BC25" s="175"/>
      <c r="BD25" s="172"/>
      <c r="BE25" s="172"/>
      <c r="BF25" s="172"/>
      <c r="BG25" s="173"/>
      <c r="BH25" s="79"/>
      <c r="BI25" s="24"/>
      <c r="BJ25" s="24"/>
      <c r="BK25" s="19"/>
      <c r="BL25" s="19"/>
      <c r="BM25" s="19"/>
      <c r="BN25" s="19"/>
      <c r="BO25" s="185"/>
      <c r="BP25" s="188"/>
      <c r="BQ25" s="188"/>
      <c r="BR25" s="184" t="e">
        <f t="shared" si="24"/>
        <v>#DIV/0!</v>
      </c>
      <c r="BS25" s="184"/>
      <c r="BT25" s="184"/>
      <c r="BU25" s="184"/>
      <c r="BV25" s="25"/>
      <c r="BW25" s="57"/>
      <c r="BX25" s="27"/>
      <c r="BY25" s="57"/>
      <c r="BZ25" s="28"/>
      <c r="CA25" s="120"/>
      <c r="CB25" s="118" t="e">
        <f t="shared" si="28"/>
        <v>#DIV/0!</v>
      </c>
      <c r="CC25" s="123"/>
      <c r="CD25" s="118" t="e">
        <f t="shared" si="29"/>
        <v>#DIV/0!</v>
      </c>
      <c r="CE25" s="127"/>
      <c r="CF25" s="29"/>
      <c r="CG25" s="57"/>
      <c r="CH25" s="16"/>
      <c r="CI25" s="251"/>
      <c r="CJ25" s="249" t="e">
        <f t="shared" si="31"/>
        <v>#DIV/0!</v>
      </c>
      <c r="CK25" s="247"/>
      <c r="CL25" s="14"/>
      <c r="CM25" s="57"/>
      <c r="CN25" s="31"/>
      <c r="CO25" s="31"/>
      <c r="CP25" s="31"/>
      <c r="CQ25" s="31"/>
      <c r="CR25" s="31"/>
      <c r="CS25" s="32"/>
      <c r="CT25" s="32"/>
      <c r="CU25" s="31"/>
      <c r="CV25" s="31"/>
      <c r="CW25" s="263"/>
      <c r="CX25" s="259" t="e">
        <f t="shared" si="33"/>
        <v>#DIV/0!</v>
      </c>
      <c r="CY25" s="264"/>
      <c r="CZ25" s="73">
        <f t="shared" si="34"/>
        <v>0</v>
      </c>
      <c r="DA25" s="71"/>
      <c r="DB25" s="73">
        <f>L25+U25+AA25+AI25+AT25+AW25+BG25+BS25+BU25+CC25+CE25+CK25+CY25</f>
        <v>0</v>
      </c>
      <c r="DC25" s="164"/>
      <c r="DD25" s="267"/>
      <c r="DE25" s="266"/>
    </row>
    <row r="26" spans="1:109" s="37" customFormat="1" ht="82.5" customHeight="1">
      <c r="A26" s="269" t="s">
        <v>40</v>
      </c>
      <c r="B26" s="270"/>
      <c r="C26" s="45">
        <f>SUM(C5:C25)</f>
        <v>14206</v>
      </c>
      <c r="D26" s="219">
        <f aca="true" t="shared" si="40" ref="D26:AD26">SUM(D5:D25)</f>
        <v>14301</v>
      </c>
      <c r="E26" s="19">
        <f t="shared" si="35"/>
        <v>95</v>
      </c>
      <c r="F26" s="45">
        <f t="shared" si="40"/>
        <v>117</v>
      </c>
      <c r="G26" s="206">
        <f t="shared" si="40"/>
        <v>131</v>
      </c>
      <c r="H26" s="206">
        <f t="shared" si="40"/>
        <v>14</v>
      </c>
      <c r="I26" s="206">
        <f t="shared" si="40"/>
        <v>136.49644200802555</v>
      </c>
      <c r="J26" s="205">
        <f>G26/D26*1000</f>
        <v>9.160198587511362</v>
      </c>
      <c r="K26" s="206">
        <f t="shared" si="40"/>
        <v>153</v>
      </c>
      <c r="L26" s="206"/>
      <c r="M26" s="45" t="e">
        <f t="shared" si="40"/>
        <v>#DIV/0!</v>
      </c>
      <c r="N26" s="45">
        <f t="shared" si="40"/>
        <v>8</v>
      </c>
      <c r="O26" s="45">
        <f t="shared" si="40"/>
        <v>233</v>
      </c>
      <c r="P26" s="195">
        <f t="shared" si="40"/>
        <v>214</v>
      </c>
      <c r="Q26" s="195">
        <f t="shared" si="40"/>
        <v>-19</v>
      </c>
      <c r="R26" s="195">
        <f t="shared" si="40"/>
        <v>301.10309506622195</v>
      </c>
      <c r="S26" s="194">
        <f>P26/D26*1000</f>
        <v>14.96398853227047</v>
      </c>
      <c r="T26" s="195">
        <f t="shared" si="40"/>
        <v>153</v>
      </c>
      <c r="U26" s="195"/>
      <c r="V26" s="45">
        <f t="shared" si="40"/>
        <v>-35.39936566568572</v>
      </c>
      <c r="W26" s="45">
        <f t="shared" si="40"/>
        <v>0</v>
      </c>
      <c r="X26" s="45">
        <f t="shared" si="40"/>
        <v>1331</v>
      </c>
      <c r="Y26" s="45">
        <f t="shared" si="40"/>
        <v>116</v>
      </c>
      <c r="Z26" s="225">
        <f t="shared" si="40"/>
        <v>1046</v>
      </c>
      <c r="AA26" s="225">
        <f t="shared" si="40"/>
        <v>152</v>
      </c>
      <c r="AB26" s="45">
        <f t="shared" si="40"/>
        <v>-285</v>
      </c>
      <c r="AC26" s="45">
        <f t="shared" si="40"/>
        <v>-36</v>
      </c>
      <c r="AD26" s="45">
        <f t="shared" si="40"/>
        <v>4802.9</v>
      </c>
      <c r="AE26" s="54">
        <f>AD26/C26</f>
        <v>0.33808953963114174</v>
      </c>
      <c r="AF26" s="45">
        <f>SUM(AF5:AF25)</f>
        <v>153</v>
      </c>
      <c r="AG26" s="152">
        <f>SUM(AG5:AG25)</f>
        <v>4903.600000000001</v>
      </c>
      <c r="AH26" s="141">
        <f t="shared" si="13"/>
        <v>0.3428851129291659</v>
      </c>
      <c r="AI26" s="152"/>
      <c r="AJ26" s="165">
        <f t="shared" si="36"/>
        <v>0.004795573298024158</v>
      </c>
      <c r="AK26" s="73">
        <f t="shared" si="37"/>
        <v>153</v>
      </c>
      <c r="AL26" s="45">
        <f>SUM(AL5:AL25)</f>
        <v>24666709</v>
      </c>
      <c r="AM26" s="45">
        <f>SUM(AM5:AM25)</f>
        <v>29042.327117347013</v>
      </c>
      <c r="AN26" s="45"/>
      <c r="AO26" s="45">
        <f>SUM(AO5:AO25)</f>
        <v>23603631</v>
      </c>
      <c r="AP26" s="56">
        <f>AL26/AO26*100</f>
        <v>104.50387484874679</v>
      </c>
      <c r="AQ26" s="45">
        <f>SUM(AQ5:AQ25)</f>
        <v>152</v>
      </c>
      <c r="AR26" s="90">
        <f>SUM(AR5:AR25)</f>
        <v>22197493</v>
      </c>
      <c r="AS26" s="90">
        <v>1552.16</v>
      </c>
      <c r="AT26" s="90"/>
      <c r="AU26" s="236">
        <f>SUM(AU5:AU25)</f>
        <v>20626901</v>
      </c>
      <c r="AV26" s="237">
        <f t="shared" si="17"/>
        <v>107.61428970837645</v>
      </c>
      <c r="AW26" s="236"/>
      <c r="AX26" s="45">
        <f>SUM(AX5:AX25)</f>
        <v>291.1</v>
      </c>
      <c r="AY26" s="158">
        <f>SUM(AY5:AY25)</f>
        <v>979.2</v>
      </c>
      <c r="AZ26" s="95">
        <f>AX26+AY26</f>
        <v>1270.3000000000002</v>
      </c>
      <c r="BA26" s="159">
        <f>AZ26/C26*1000</f>
        <v>89.41996339574828</v>
      </c>
      <c r="BB26" s="45"/>
      <c r="BC26" s="173">
        <f aca="true" t="shared" si="41" ref="BC26:BJ26">SUM(BC5:BC25)</f>
        <v>354.29999999999995</v>
      </c>
      <c r="BD26" s="173">
        <f t="shared" si="41"/>
        <v>937.5999999999999</v>
      </c>
      <c r="BE26" s="173">
        <f t="shared" si="41"/>
        <v>1291.9</v>
      </c>
      <c r="BF26" s="173">
        <v>90.3</v>
      </c>
      <c r="BG26" s="173"/>
      <c r="BH26" s="45">
        <f t="shared" si="41"/>
        <v>4868</v>
      </c>
      <c r="BI26" s="45">
        <f t="shared" si="41"/>
        <v>4150</v>
      </c>
      <c r="BJ26" s="45">
        <f t="shared" si="41"/>
        <v>1810</v>
      </c>
      <c r="BK26" s="19">
        <f>BI26/BH26*100</f>
        <v>85.2506162695152</v>
      </c>
      <c r="BL26" s="45"/>
      <c r="BM26" s="19">
        <f>BJ26/BH26*100</f>
        <v>37.181594083812655</v>
      </c>
      <c r="BN26" s="45"/>
      <c r="BO26" s="183">
        <f aca="true" t="shared" si="42" ref="BO26:BV26">SUM(BO5:BO25)</f>
        <v>4846</v>
      </c>
      <c r="BP26" s="183">
        <f t="shared" si="42"/>
        <v>4408</v>
      </c>
      <c r="BQ26" s="183">
        <f t="shared" si="42"/>
        <v>1810</v>
      </c>
      <c r="BR26" s="184">
        <f t="shared" si="24"/>
        <v>90.96161782913742</v>
      </c>
      <c r="BS26" s="183"/>
      <c r="BT26" s="183">
        <f t="shared" si="42"/>
        <v>697.6380752200071</v>
      </c>
      <c r="BU26" s="183">
        <f t="shared" si="42"/>
        <v>152</v>
      </c>
      <c r="BV26" s="45">
        <f t="shared" si="42"/>
        <v>40392</v>
      </c>
      <c r="BW26" s="57">
        <f>BV26/BJ26*100</f>
        <v>2231.6022099447514</v>
      </c>
      <c r="BX26" s="45"/>
      <c r="BY26" s="57">
        <f>BV26/BH26*100</f>
        <v>829.7452752670501</v>
      </c>
      <c r="BZ26" s="45"/>
      <c r="CA26" s="90">
        <f>SUM(CA5:CA25)</f>
        <v>42893</v>
      </c>
      <c r="CB26" s="118">
        <f t="shared" si="28"/>
        <v>2369.7790055248615</v>
      </c>
      <c r="CC26" s="90"/>
      <c r="CD26" s="118">
        <f t="shared" si="29"/>
        <v>885.1217498968222</v>
      </c>
      <c r="CE26" s="90"/>
      <c r="CF26" s="45">
        <f>SUM(CF5:CF25)</f>
        <v>682625</v>
      </c>
      <c r="CG26" s="57">
        <f>CF26/BH26*1000</f>
        <v>140226.99260476584</v>
      </c>
      <c r="CH26" s="45"/>
      <c r="CI26" s="212">
        <f>SUM(CI5:CI25)</f>
        <v>707277</v>
      </c>
      <c r="CJ26" s="249">
        <f t="shared" si="31"/>
        <v>145950.68097399917</v>
      </c>
      <c r="CK26" s="212"/>
      <c r="CL26" s="45">
        <f>SUM(CL5:CL25)</f>
        <v>213973853</v>
      </c>
      <c r="CM26" s="57">
        <f>CL26/BH26</f>
        <v>43955.18755135579</v>
      </c>
      <c r="CN26" s="45"/>
      <c r="CO26" s="45">
        <f aca="true" t="shared" si="43" ref="CO26:CW26">SUM(CO5:CO25)</f>
        <v>593.0999999999999</v>
      </c>
      <c r="CP26" s="45">
        <f t="shared" si="43"/>
        <v>22</v>
      </c>
      <c r="CQ26" s="45">
        <f t="shared" si="43"/>
        <v>484.9</v>
      </c>
      <c r="CR26" s="45">
        <f t="shared" si="43"/>
        <v>28</v>
      </c>
      <c r="CS26" s="45">
        <f t="shared" si="43"/>
        <v>30</v>
      </c>
      <c r="CT26" s="45">
        <f t="shared" si="43"/>
        <v>35</v>
      </c>
      <c r="CU26" s="45">
        <f t="shared" si="43"/>
        <v>115</v>
      </c>
      <c r="CV26" s="45">
        <f t="shared" si="43"/>
        <v>37</v>
      </c>
      <c r="CW26" s="265">
        <f t="shared" si="43"/>
        <v>231975893</v>
      </c>
      <c r="CX26" s="259">
        <f t="shared" si="33"/>
        <v>47869.56108130417</v>
      </c>
      <c r="CY26" s="265"/>
      <c r="CZ26" s="265"/>
      <c r="DA26" s="45"/>
      <c r="DB26" s="45"/>
      <c r="DC26" s="158"/>
      <c r="DD26" s="268"/>
      <c r="DE26" s="266"/>
    </row>
    <row r="27" spans="62:69" ht="20.25">
      <c r="BJ27" s="46"/>
      <c r="BQ27" s="189"/>
    </row>
  </sheetData>
  <sheetProtection/>
  <mergeCells count="48">
    <mergeCell ref="A1:Y1"/>
    <mergeCell ref="F3:G3"/>
    <mergeCell ref="H3:H4"/>
    <mergeCell ref="I3:J3"/>
    <mergeCell ref="K3:L3"/>
    <mergeCell ref="M3:N3"/>
    <mergeCell ref="O3:P3"/>
    <mergeCell ref="Q3:Q4"/>
    <mergeCell ref="R3:S3"/>
    <mergeCell ref="T3:U3"/>
    <mergeCell ref="V3:W3"/>
    <mergeCell ref="AB3:AC3"/>
    <mergeCell ref="AD3:AD4"/>
    <mergeCell ref="AE3:AE4"/>
    <mergeCell ref="AG3:AG4"/>
    <mergeCell ref="AH3:AH4"/>
    <mergeCell ref="AJ3:AK3"/>
    <mergeCell ref="AL3:AN3"/>
    <mergeCell ref="AO3:AO4"/>
    <mergeCell ref="AP3:AQ3"/>
    <mergeCell ref="AR3:AT3"/>
    <mergeCell ref="AU3:AU4"/>
    <mergeCell ref="AV3:AW3"/>
    <mergeCell ref="AX3:AY3"/>
    <mergeCell ref="AZ3:BB3"/>
    <mergeCell ref="BC3:BD3"/>
    <mergeCell ref="BE3:BG3"/>
    <mergeCell ref="BI3:BJ3"/>
    <mergeCell ref="CJ3:CJ4"/>
    <mergeCell ref="CL3:CL4"/>
    <mergeCell ref="CM3:CM4"/>
    <mergeCell ref="CO3:CP3"/>
    <mergeCell ref="BK3:BL3"/>
    <mergeCell ref="BM3:BN3"/>
    <mergeCell ref="BP3:BQ3"/>
    <mergeCell ref="BR3:BS3"/>
    <mergeCell ref="BT3:BU3"/>
    <mergeCell ref="CF3:CF4"/>
    <mergeCell ref="DD3:DE3"/>
    <mergeCell ref="A26:B26"/>
    <mergeCell ref="CQ3:CR3"/>
    <mergeCell ref="CU3:CU4"/>
    <mergeCell ref="CW3:CW4"/>
    <mergeCell ref="CX3:CX4"/>
    <mergeCell ref="CZ3:CZ4"/>
    <mergeCell ref="DB3:DB4"/>
    <mergeCell ref="CG3:CG4"/>
    <mergeCell ref="CI3:CI4"/>
  </mergeCells>
  <printOptions/>
  <pageMargins left="0.5905511811023623" right="0.1968503937007874" top="0.22" bottom="0" header="0.68" footer="0.43"/>
  <pageSetup fitToHeight="3" fitToWidth="3" horizontalDpi="300" verticalDpi="3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DE27"/>
  <sheetViews>
    <sheetView view="pageBreakPreview" zoomScale="69" zoomScaleNormal="70" zoomScaleSheetLayoutView="69" zoomScalePageLayoutView="0" workbookViewId="0" topLeftCell="A1">
      <pane xSplit="2" ySplit="4" topLeftCell="U5" activePane="bottomRight" state="frozen"/>
      <selection pane="topLeft" activeCell="A2" sqref="A2:S2"/>
      <selection pane="topRight" activeCell="A2" sqref="A2:S2"/>
      <selection pane="bottomLeft" activeCell="A2" sqref="A2:S2"/>
      <selection pane="bottomRight" activeCell="AJ22" sqref="AJ22:AK25"/>
    </sheetView>
  </sheetViews>
  <sheetFormatPr defaultColWidth="9.125" defaultRowHeight="12.75"/>
  <cols>
    <col min="1" max="1" width="11.50390625" style="3" customWidth="1"/>
    <col min="2" max="2" width="36.50390625" style="3" customWidth="1"/>
    <col min="3" max="3" width="18.50390625" style="3" customWidth="1"/>
    <col min="4" max="4" width="18.50390625" style="80" customWidth="1"/>
    <col min="5" max="5" width="15.875" style="3" customWidth="1"/>
    <col min="6" max="6" width="14.625" style="3" customWidth="1"/>
    <col min="7" max="8" width="12.875" style="3" customWidth="1"/>
    <col min="9" max="9" width="14.625" style="3" customWidth="1"/>
    <col min="10" max="10" width="16.00390625" style="3" customWidth="1"/>
    <col min="11" max="11" width="14.625" style="4" customWidth="1"/>
    <col min="12" max="12" width="16.00390625" style="3" customWidth="1"/>
    <col min="13" max="13" width="14.625" style="3" customWidth="1"/>
    <col min="14" max="14" width="17.50390625" style="3" customWidth="1"/>
    <col min="15" max="16" width="12.875" style="93" customWidth="1"/>
    <col min="17" max="17" width="12.875" style="85" customWidth="1"/>
    <col min="18" max="18" width="14.625" style="3" customWidth="1"/>
    <col min="19" max="19" width="16.00390625" style="3" customWidth="1"/>
    <col min="20" max="20" width="14.625" style="4" customWidth="1"/>
    <col min="21" max="21" width="16.00390625" style="3" customWidth="1"/>
    <col min="22" max="22" width="14.625" style="3" customWidth="1"/>
    <col min="23" max="23" width="17.50390625" style="3" customWidth="1"/>
    <col min="24" max="24" width="15.875" style="3" customWidth="1"/>
    <col min="25" max="25" width="13.50390625" style="4" customWidth="1"/>
    <col min="26" max="26" width="15.875" style="139" customWidth="1"/>
    <col min="27" max="27" width="13.50390625" style="144" customWidth="1"/>
    <col min="28" max="28" width="14.00390625" style="3" customWidth="1"/>
    <col min="29" max="29" width="12.00390625" style="3" customWidth="1"/>
    <col min="30" max="30" width="15.875" style="3" customWidth="1"/>
    <col min="31" max="31" width="15.50390625" style="3" customWidth="1"/>
    <col min="32" max="32" width="15.50390625" style="4" customWidth="1"/>
    <col min="33" max="33" width="15.875" style="139" customWidth="1"/>
    <col min="34" max="34" width="15.50390625" style="139" customWidth="1"/>
    <col min="35" max="35" width="19.50390625" style="144" customWidth="1"/>
    <col min="36" max="36" width="16.50390625" style="3" customWidth="1"/>
    <col min="37" max="37" width="12.00390625" style="3" customWidth="1"/>
    <col min="38" max="38" width="20.50390625" style="3" customWidth="1"/>
    <col min="39" max="39" width="21.50390625" style="3" customWidth="1"/>
    <col min="40" max="40" width="12.875" style="3" customWidth="1"/>
    <col min="41" max="41" width="21.00390625" style="4" customWidth="1"/>
    <col min="42" max="42" width="12.625" style="3" customWidth="1"/>
    <col min="43" max="43" width="12.875" style="4" customWidth="1"/>
    <col min="44" max="44" width="20.50390625" style="93" customWidth="1"/>
    <col min="45" max="45" width="21.50390625" style="93" customWidth="1"/>
    <col min="46" max="46" width="12.875" style="93" customWidth="1"/>
    <col min="47" max="47" width="21.00390625" style="105" customWidth="1"/>
    <col min="48" max="48" width="12.625" style="93" customWidth="1"/>
    <col min="49" max="49" width="12.875" style="105" customWidth="1"/>
    <col min="50" max="50" width="17.625" style="3" customWidth="1"/>
    <col min="51" max="51" width="17.875" style="3" customWidth="1"/>
    <col min="52" max="52" width="18.50390625" style="3" customWidth="1"/>
    <col min="53" max="53" width="15.375" style="3" customWidth="1"/>
    <col min="54" max="54" width="12.875" style="3" customWidth="1"/>
    <col min="55" max="55" width="17.625" style="93" customWidth="1"/>
    <col min="56" max="56" width="17.875" style="93" customWidth="1"/>
    <col min="57" max="57" width="18.50390625" style="93" customWidth="1"/>
    <col min="58" max="58" width="15.375" style="93" customWidth="1"/>
    <col min="59" max="59" width="12.875" style="93" customWidth="1"/>
    <col min="60" max="60" width="18.50390625" style="80" customWidth="1"/>
    <col min="61" max="61" width="11.375" style="3" customWidth="1"/>
    <col min="62" max="62" width="12.875" style="3" customWidth="1"/>
    <col min="63" max="63" width="11.50390625" style="3" customWidth="1"/>
    <col min="64" max="64" width="12.50390625" style="3" customWidth="1"/>
    <col min="65" max="65" width="11.50390625" style="3" customWidth="1"/>
    <col min="66" max="66" width="12.50390625" style="3" customWidth="1"/>
    <col min="67" max="67" width="18.50390625" style="113" customWidth="1"/>
    <col min="68" max="68" width="11.375" style="93" customWidth="1"/>
    <col min="69" max="69" width="12.875" style="93" customWidth="1"/>
    <col min="70" max="70" width="11.50390625" style="93" customWidth="1"/>
    <col min="71" max="71" width="12.50390625" style="93" customWidth="1"/>
    <col min="72" max="72" width="11.50390625" style="93" customWidth="1"/>
    <col min="73" max="73" width="12.50390625" style="93" customWidth="1"/>
    <col min="74" max="74" width="16.50390625" style="3" customWidth="1"/>
    <col min="75" max="75" width="13.375" style="3" customWidth="1"/>
    <col min="76" max="76" width="13.375" style="4" customWidth="1"/>
    <col min="77" max="77" width="13.875" style="3" customWidth="1"/>
    <col min="78" max="78" width="12.875" style="8" customWidth="1"/>
    <col min="79" max="79" width="16.50390625" style="93" customWidth="1"/>
    <col min="80" max="80" width="13.375" style="93" customWidth="1"/>
    <col min="81" max="81" width="13.375" style="105" customWidth="1"/>
    <col min="82" max="82" width="13.875" style="93" customWidth="1"/>
    <col min="83" max="83" width="12.875" style="124" customWidth="1"/>
    <col min="84" max="84" width="16.625" style="8" customWidth="1"/>
    <col min="85" max="85" width="15.50390625" style="3" customWidth="1"/>
    <col min="86" max="86" width="18.00390625" style="4" customWidth="1"/>
    <col min="87" max="87" width="16.625" style="124" customWidth="1"/>
    <col min="88" max="88" width="15.50390625" style="93" customWidth="1"/>
    <col min="89" max="89" width="18.00390625" style="105" customWidth="1"/>
    <col min="90" max="90" width="21.50390625" style="3" customWidth="1"/>
    <col min="91" max="91" width="15.875" style="3" customWidth="1"/>
    <col min="92" max="92" width="14.50390625" style="3" customWidth="1"/>
    <col min="93" max="93" width="12.625" style="3" hidden="1" customWidth="1"/>
    <col min="94" max="94" width="12.375" style="3" hidden="1" customWidth="1"/>
    <col min="95" max="95" width="12.625" style="3" hidden="1" customWidth="1"/>
    <col min="96" max="96" width="11.625" style="3" hidden="1" customWidth="1"/>
    <col min="97" max="98" width="14.50390625" style="38" hidden="1" customWidth="1"/>
    <col min="99" max="100" width="14.50390625" style="3" hidden="1" customWidth="1"/>
    <col min="101" max="101" width="22.875" style="93" customWidth="1"/>
    <col min="102" max="102" width="15.875" style="93" customWidth="1"/>
    <col min="103" max="103" width="14.50390625" style="93" customWidth="1"/>
    <col min="104" max="104" width="19.375" style="3" customWidth="1"/>
    <col min="105" max="105" width="19.875" style="3" customWidth="1"/>
    <col min="106" max="106" width="19.375" style="3" customWidth="1"/>
    <col min="107" max="107" width="19.875" style="3" customWidth="1"/>
    <col min="108" max="108" width="19.375" style="3" customWidth="1"/>
    <col min="109" max="109" width="17.50390625" style="3" customWidth="1"/>
    <col min="110" max="16384" width="9.125" style="3" customWidth="1"/>
  </cols>
  <sheetData>
    <row r="1" spans="1:106" ht="24" customHeight="1">
      <c r="A1" s="277" t="s">
        <v>58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149"/>
      <c r="AA1" s="149"/>
      <c r="AB1" s="74"/>
      <c r="AC1" s="74"/>
      <c r="AD1" s="1"/>
      <c r="AG1" s="138"/>
      <c r="AJ1" s="74"/>
      <c r="AK1" s="74"/>
      <c r="AL1" s="2"/>
      <c r="AM1" s="2"/>
      <c r="AN1" s="2"/>
      <c r="AO1" s="2"/>
      <c r="AP1" s="2"/>
      <c r="AQ1" s="2"/>
      <c r="AR1" s="96"/>
      <c r="AS1" s="96"/>
      <c r="AT1" s="96"/>
      <c r="AU1" s="96"/>
      <c r="AV1" s="96"/>
      <c r="AW1" s="96"/>
      <c r="AX1" s="2"/>
      <c r="AY1" s="2"/>
      <c r="AZ1" s="2"/>
      <c r="BA1" s="2"/>
      <c r="BB1" s="2"/>
      <c r="BC1" s="96"/>
      <c r="BD1" s="96"/>
      <c r="BE1" s="96"/>
      <c r="BF1" s="96"/>
      <c r="BG1" s="96"/>
      <c r="BH1" s="2"/>
      <c r="BI1" s="2"/>
      <c r="BJ1" s="2"/>
      <c r="BK1" s="2"/>
      <c r="BL1" s="2"/>
      <c r="BM1" s="2"/>
      <c r="BN1" s="2"/>
      <c r="BO1" s="96"/>
      <c r="BP1" s="96"/>
      <c r="BQ1" s="96"/>
      <c r="BR1" s="96"/>
      <c r="BS1" s="96"/>
      <c r="BT1" s="96"/>
      <c r="BU1" s="96"/>
      <c r="BV1" s="2"/>
      <c r="BW1" s="2"/>
      <c r="BX1" s="2"/>
      <c r="BY1" s="2"/>
      <c r="BZ1" s="2"/>
      <c r="CA1" s="96"/>
      <c r="CB1" s="96"/>
      <c r="CC1" s="96"/>
      <c r="CD1" s="96"/>
      <c r="CE1" s="96"/>
      <c r="CF1" s="2"/>
      <c r="CG1" s="2"/>
      <c r="CH1" s="2"/>
      <c r="CI1" s="96"/>
      <c r="CJ1" s="96"/>
      <c r="CK1" s="96"/>
      <c r="CL1" s="2"/>
      <c r="CM1" s="2"/>
      <c r="CN1" s="5"/>
      <c r="CO1" s="5"/>
      <c r="CP1" s="5"/>
      <c r="CQ1" s="5"/>
      <c r="CR1" s="5"/>
      <c r="CS1" s="6"/>
      <c r="CT1" s="6"/>
      <c r="CU1" s="5"/>
      <c r="CV1" s="5"/>
      <c r="CW1" s="96"/>
      <c r="CX1" s="96"/>
      <c r="CY1" s="134"/>
      <c r="CZ1" s="2"/>
      <c r="DB1" s="2"/>
    </row>
    <row r="2" spans="1:106" ht="29.25" customHeight="1">
      <c r="A2" s="2"/>
      <c r="B2" s="2"/>
      <c r="C2" s="7"/>
      <c r="D2" s="75"/>
      <c r="E2" s="7"/>
      <c r="F2" s="7"/>
      <c r="G2" s="7"/>
      <c r="H2" s="7"/>
      <c r="I2" s="7"/>
      <c r="J2" s="7"/>
      <c r="K2" s="7"/>
      <c r="L2" s="1"/>
      <c r="O2" s="86"/>
      <c r="P2" s="86"/>
      <c r="Q2" s="83"/>
      <c r="R2" s="7"/>
      <c r="S2" s="7"/>
      <c r="T2" s="7"/>
      <c r="U2" s="1"/>
      <c r="X2" s="7"/>
      <c r="Y2" s="7"/>
      <c r="Z2" s="150"/>
      <c r="AA2" s="150"/>
      <c r="AL2" s="7"/>
      <c r="AM2" s="7"/>
      <c r="AN2" s="7"/>
      <c r="AO2" s="7"/>
      <c r="AP2" s="7"/>
      <c r="AQ2" s="7"/>
      <c r="AR2" s="86"/>
      <c r="AS2" s="86"/>
      <c r="AT2" s="86"/>
      <c r="AU2" s="86"/>
      <c r="AV2" s="86"/>
      <c r="AW2" s="86"/>
      <c r="AX2" s="7"/>
      <c r="AY2" s="7"/>
      <c r="AZ2" s="7"/>
      <c r="BA2" s="7"/>
      <c r="BB2" s="7"/>
      <c r="BC2" s="86"/>
      <c r="BD2" s="86"/>
      <c r="BE2" s="86"/>
      <c r="BF2" s="86"/>
      <c r="BG2" s="86"/>
      <c r="BH2" s="75"/>
      <c r="BI2" s="7"/>
      <c r="BJ2" s="7"/>
      <c r="BK2" s="7"/>
      <c r="BL2" s="7"/>
      <c r="BM2" s="7"/>
      <c r="BN2" s="7"/>
      <c r="BO2" s="110"/>
      <c r="BP2" s="86"/>
      <c r="BQ2" s="86"/>
      <c r="BR2" s="86"/>
      <c r="BS2" s="86"/>
      <c r="BT2" s="86"/>
      <c r="BU2" s="86"/>
      <c r="BV2" s="7"/>
      <c r="BW2" s="7"/>
      <c r="BX2" s="7"/>
      <c r="BY2" s="7"/>
      <c r="CA2" s="86"/>
      <c r="CB2" s="86"/>
      <c r="CC2" s="86"/>
      <c r="CD2" s="86"/>
      <c r="CN2" s="2"/>
      <c r="CO2" s="2"/>
      <c r="CP2" s="2"/>
      <c r="CQ2" s="2"/>
      <c r="CR2" s="2"/>
      <c r="CS2" s="9"/>
      <c r="CT2" s="9"/>
      <c r="CU2" s="2"/>
      <c r="CV2" s="2"/>
      <c r="CY2" s="96"/>
      <c r="CZ2" s="2"/>
      <c r="DB2" s="2"/>
    </row>
    <row r="3" spans="1:109" ht="126.75" customHeight="1">
      <c r="A3" s="44" t="s">
        <v>0</v>
      </c>
      <c r="B3" s="44" t="s">
        <v>1</v>
      </c>
      <c r="C3" s="44" t="s">
        <v>49</v>
      </c>
      <c r="D3" s="76" t="s">
        <v>59</v>
      </c>
      <c r="E3" s="11" t="s">
        <v>3</v>
      </c>
      <c r="F3" s="271" t="s">
        <v>77</v>
      </c>
      <c r="G3" s="272"/>
      <c r="H3" s="273" t="s">
        <v>69</v>
      </c>
      <c r="I3" s="271" t="s">
        <v>68</v>
      </c>
      <c r="J3" s="272"/>
      <c r="K3" s="271" t="s">
        <v>2</v>
      </c>
      <c r="L3" s="272"/>
      <c r="M3" s="271" t="s">
        <v>62</v>
      </c>
      <c r="N3" s="272"/>
      <c r="O3" s="280" t="s">
        <v>74</v>
      </c>
      <c r="P3" s="281"/>
      <c r="Q3" s="273" t="s">
        <v>76</v>
      </c>
      <c r="R3" s="271" t="s">
        <v>78</v>
      </c>
      <c r="S3" s="272"/>
      <c r="T3" s="271" t="s">
        <v>79</v>
      </c>
      <c r="U3" s="272"/>
      <c r="V3" s="271" t="s">
        <v>62</v>
      </c>
      <c r="W3" s="272"/>
      <c r="X3" s="44" t="s">
        <v>60</v>
      </c>
      <c r="Y3" s="10" t="s">
        <v>64</v>
      </c>
      <c r="Z3" s="151" t="s">
        <v>61</v>
      </c>
      <c r="AA3" s="145" t="s">
        <v>65</v>
      </c>
      <c r="AB3" s="271" t="s">
        <v>62</v>
      </c>
      <c r="AC3" s="272"/>
      <c r="AD3" s="273" t="s">
        <v>51</v>
      </c>
      <c r="AE3" s="273" t="s">
        <v>4</v>
      </c>
      <c r="AF3" s="10" t="s">
        <v>5</v>
      </c>
      <c r="AG3" s="278" t="s">
        <v>95</v>
      </c>
      <c r="AH3" s="278" t="s">
        <v>4</v>
      </c>
      <c r="AI3" s="145" t="s">
        <v>5</v>
      </c>
      <c r="AJ3" s="271" t="s">
        <v>62</v>
      </c>
      <c r="AK3" s="272"/>
      <c r="AL3" s="271" t="s">
        <v>81</v>
      </c>
      <c r="AM3" s="289"/>
      <c r="AN3" s="272"/>
      <c r="AO3" s="284" t="s">
        <v>97</v>
      </c>
      <c r="AP3" s="292" t="s">
        <v>6</v>
      </c>
      <c r="AQ3" s="292"/>
      <c r="AR3" s="275" t="s">
        <v>82</v>
      </c>
      <c r="AS3" s="290"/>
      <c r="AT3" s="276"/>
      <c r="AU3" s="293" t="s">
        <v>83</v>
      </c>
      <c r="AV3" s="288" t="s">
        <v>84</v>
      </c>
      <c r="AW3" s="288"/>
      <c r="AX3" s="271" t="s">
        <v>52</v>
      </c>
      <c r="AY3" s="272"/>
      <c r="AZ3" s="271" t="s">
        <v>53</v>
      </c>
      <c r="BA3" s="289"/>
      <c r="BB3" s="272"/>
      <c r="BC3" s="275" t="s">
        <v>85</v>
      </c>
      <c r="BD3" s="276"/>
      <c r="BE3" s="275" t="s">
        <v>86</v>
      </c>
      <c r="BF3" s="290"/>
      <c r="BG3" s="276"/>
      <c r="BH3" s="76" t="s">
        <v>96</v>
      </c>
      <c r="BI3" s="271" t="s">
        <v>54</v>
      </c>
      <c r="BJ3" s="272"/>
      <c r="BK3" s="271" t="s">
        <v>7</v>
      </c>
      <c r="BL3" s="272"/>
      <c r="BM3" s="271" t="s">
        <v>90</v>
      </c>
      <c r="BN3" s="272"/>
      <c r="BO3" s="111" t="s">
        <v>88</v>
      </c>
      <c r="BP3" s="275" t="s">
        <v>87</v>
      </c>
      <c r="BQ3" s="276"/>
      <c r="BR3" s="275" t="s">
        <v>89</v>
      </c>
      <c r="BS3" s="276"/>
      <c r="BT3" s="275" t="s">
        <v>90</v>
      </c>
      <c r="BU3" s="276"/>
      <c r="BV3" s="12" t="s">
        <v>55</v>
      </c>
      <c r="BW3" s="42" t="s">
        <v>9</v>
      </c>
      <c r="BX3" s="13" t="s">
        <v>9</v>
      </c>
      <c r="BY3" s="42" t="s">
        <v>10</v>
      </c>
      <c r="BZ3" s="10" t="s">
        <v>10</v>
      </c>
      <c r="CA3" s="116" t="s">
        <v>92</v>
      </c>
      <c r="CB3" s="121" t="s">
        <v>9</v>
      </c>
      <c r="CC3" s="122" t="s">
        <v>9</v>
      </c>
      <c r="CD3" s="121" t="s">
        <v>10</v>
      </c>
      <c r="CE3" s="125" t="s">
        <v>10</v>
      </c>
      <c r="CF3" s="273" t="s">
        <v>56</v>
      </c>
      <c r="CG3" s="273" t="s">
        <v>11</v>
      </c>
      <c r="CH3" s="14" t="s">
        <v>11</v>
      </c>
      <c r="CI3" s="286" t="s">
        <v>93</v>
      </c>
      <c r="CJ3" s="286" t="s">
        <v>11</v>
      </c>
      <c r="CK3" s="98" t="s">
        <v>11</v>
      </c>
      <c r="CL3" s="273" t="s">
        <v>57</v>
      </c>
      <c r="CM3" s="273" t="s">
        <v>12</v>
      </c>
      <c r="CN3" s="39" t="s">
        <v>12</v>
      </c>
      <c r="CO3" s="282" t="s">
        <v>44</v>
      </c>
      <c r="CP3" s="283"/>
      <c r="CQ3" s="282" t="s">
        <v>45</v>
      </c>
      <c r="CR3" s="283"/>
      <c r="CS3" s="15" t="s">
        <v>41</v>
      </c>
      <c r="CT3" s="15" t="s">
        <v>42</v>
      </c>
      <c r="CU3" s="284" t="s">
        <v>46</v>
      </c>
      <c r="CV3" s="40"/>
      <c r="CW3" s="286" t="s">
        <v>94</v>
      </c>
      <c r="CX3" s="286" t="s">
        <v>12</v>
      </c>
      <c r="CY3" s="135" t="s">
        <v>12</v>
      </c>
      <c r="CZ3" s="273" t="s">
        <v>98</v>
      </c>
      <c r="DA3" s="72" t="s">
        <v>99</v>
      </c>
      <c r="DB3" s="273" t="s">
        <v>100</v>
      </c>
      <c r="DC3" s="162" t="s">
        <v>101</v>
      </c>
      <c r="DD3" s="271" t="s">
        <v>102</v>
      </c>
      <c r="DE3" s="272"/>
    </row>
    <row r="4" spans="1:109" ht="87" customHeight="1">
      <c r="A4" s="44"/>
      <c r="B4" s="44"/>
      <c r="C4" s="43"/>
      <c r="D4" s="77"/>
      <c r="E4" s="44" t="s">
        <v>13</v>
      </c>
      <c r="F4" s="44" t="s">
        <v>66</v>
      </c>
      <c r="G4" s="44" t="s">
        <v>67</v>
      </c>
      <c r="H4" s="274"/>
      <c r="I4" s="44" t="s">
        <v>66</v>
      </c>
      <c r="J4" s="44" t="s">
        <v>67</v>
      </c>
      <c r="K4" s="10" t="s">
        <v>70</v>
      </c>
      <c r="L4" s="10" t="s">
        <v>71</v>
      </c>
      <c r="M4" s="14" t="s">
        <v>73</v>
      </c>
      <c r="N4" s="14" t="s">
        <v>72</v>
      </c>
      <c r="O4" s="87" t="s">
        <v>66</v>
      </c>
      <c r="P4" s="87" t="s">
        <v>75</v>
      </c>
      <c r="Q4" s="274"/>
      <c r="R4" s="44" t="s">
        <v>66</v>
      </c>
      <c r="S4" s="44" t="s">
        <v>67</v>
      </c>
      <c r="T4" s="10" t="s">
        <v>70</v>
      </c>
      <c r="U4" s="10" t="s">
        <v>71</v>
      </c>
      <c r="V4" s="14" t="s">
        <v>80</v>
      </c>
      <c r="W4" s="14" t="s">
        <v>72</v>
      </c>
      <c r="X4" s="43"/>
      <c r="Y4" s="10" t="s">
        <v>8</v>
      </c>
      <c r="Z4" s="148"/>
      <c r="AA4" s="145" t="s">
        <v>8</v>
      </c>
      <c r="AB4" s="14" t="s">
        <v>63</v>
      </c>
      <c r="AC4" s="14" t="s">
        <v>72</v>
      </c>
      <c r="AD4" s="274"/>
      <c r="AE4" s="274"/>
      <c r="AF4" s="10" t="s">
        <v>8</v>
      </c>
      <c r="AG4" s="279"/>
      <c r="AH4" s="279"/>
      <c r="AI4" s="145" t="s">
        <v>8</v>
      </c>
      <c r="AJ4" s="14" t="s">
        <v>63</v>
      </c>
      <c r="AK4" s="14" t="s">
        <v>72</v>
      </c>
      <c r="AL4" s="14" t="s">
        <v>14</v>
      </c>
      <c r="AM4" s="44" t="s">
        <v>15</v>
      </c>
      <c r="AN4" s="17" t="s">
        <v>8</v>
      </c>
      <c r="AO4" s="291"/>
      <c r="AP4" s="44" t="s">
        <v>47</v>
      </c>
      <c r="AQ4" s="16" t="s">
        <v>8</v>
      </c>
      <c r="AR4" s="98" t="s">
        <v>14</v>
      </c>
      <c r="AS4" s="87" t="s">
        <v>15</v>
      </c>
      <c r="AT4" s="99" t="s">
        <v>8</v>
      </c>
      <c r="AU4" s="294"/>
      <c r="AV4" s="87" t="s">
        <v>47</v>
      </c>
      <c r="AW4" s="100" t="s">
        <v>8</v>
      </c>
      <c r="AX4" s="44" t="s">
        <v>16</v>
      </c>
      <c r="AY4" s="44" t="s">
        <v>17</v>
      </c>
      <c r="AZ4" s="14" t="s">
        <v>48</v>
      </c>
      <c r="BA4" s="44" t="s">
        <v>15</v>
      </c>
      <c r="BB4" s="17" t="s">
        <v>8</v>
      </c>
      <c r="BC4" s="87" t="s">
        <v>16</v>
      </c>
      <c r="BD4" s="87" t="s">
        <v>17</v>
      </c>
      <c r="BE4" s="98" t="s">
        <v>48</v>
      </c>
      <c r="BF4" s="87" t="s">
        <v>15</v>
      </c>
      <c r="BG4" s="99" t="s">
        <v>8</v>
      </c>
      <c r="BH4" s="77" t="s">
        <v>50</v>
      </c>
      <c r="BI4" s="44" t="s">
        <v>18</v>
      </c>
      <c r="BJ4" s="44" t="s">
        <v>19</v>
      </c>
      <c r="BK4" s="44" t="s">
        <v>18</v>
      </c>
      <c r="BL4" s="44" t="s">
        <v>8</v>
      </c>
      <c r="BM4" s="44" t="s">
        <v>91</v>
      </c>
      <c r="BN4" s="44" t="s">
        <v>8</v>
      </c>
      <c r="BO4" s="112" t="s">
        <v>50</v>
      </c>
      <c r="BP4" s="87" t="s">
        <v>18</v>
      </c>
      <c r="BQ4" s="87" t="s">
        <v>19</v>
      </c>
      <c r="BR4" s="87" t="s">
        <v>18</v>
      </c>
      <c r="BS4" s="87" t="s">
        <v>8</v>
      </c>
      <c r="BT4" s="87" t="s">
        <v>91</v>
      </c>
      <c r="BU4" s="87" t="s">
        <v>8</v>
      </c>
      <c r="BV4" s="43" t="s">
        <v>20</v>
      </c>
      <c r="BW4" s="43"/>
      <c r="BX4" s="4" t="s">
        <v>21</v>
      </c>
      <c r="BY4" s="43"/>
      <c r="BZ4" s="13" t="s">
        <v>21</v>
      </c>
      <c r="CA4" s="117" t="s">
        <v>20</v>
      </c>
      <c r="CB4" s="117"/>
      <c r="CC4" s="105" t="s">
        <v>21</v>
      </c>
      <c r="CD4" s="117"/>
      <c r="CE4" s="122" t="s">
        <v>21</v>
      </c>
      <c r="CF4" s="274"/>
      <c r="CG4" s="274"/>
      <c r="CH4" s="16" t="s">
        <v>21</v>
      </c>
      <c r="CI4" s="287"/>
      <c r="CJ4" s="287"/>
      <c r="CK4" s="100" t="s">
        <v>21</v>
      </c>
      <c r="CL4" s="274"/>
      <c r="CM4" s="274"/>
      <c r="CN4" s="10" t="s">
        <v>21</v>
      </c>
      <c r="CO4" s="10" t="s">
        <v>43</v>
      </c>
      <c r="CP4" s="10" t="s">
        <v>21</v>
      </c>
      <c r="CQ4" s="10" t="s">
        <v>43</v>
      </c>
      <c r="CR4" s="10" t="s">
        <v>21</v>
      </c>
      <c r="CS4" s="18" t="s">
        <v>21</v>
      </c>
      <c r="CT4" s="18" t="s">
        <v>21</v>
      </c>
      <c r="CU4" s="285"/>
      <c r="CV4" s="41" t="s">
        <v>21</v>
      </c>
      <c r="CW4" s="287"/>
      <c r="CX4" s="287"/>
      <c r="CY4" s="125" t="s">
        <v>21</v>
      </c>
      <c r="CZ4" s="274"/>
      <c r="DA4" s="72" t="s">
        <v>22</v>
      </c>
      <c r="DB4" s="274"/>
      <c r="DC4" s="162" t="s">
        <v>22</v>
      </c>
      <c r="DD4" s="14" t="s">
        <v>63</v>
      </c>
      <c r="DE4" s="14" t="s">
        <v>103</v>
      </c>
    </row>
    <row r="5" spans="1:109" ht="49.5" customHeight="1">
      <c r="A5" s="50">
        <v>1</v>
      </c>
      <c r="B5" s="51" t="s">
        <v>24</v>
      </c>
      <c r="C5" s="45">
        <v>778</v>
      </c>
      <c r="D5" s="78">
        <v>764</v>
      </c>
      <c r="E5" s="19">
        <f aca="true" t="shared" si="0" ref="E5:E21">D5-C5</f>
        <v>-14</v>
      </c>
      <c r="F5" s="45">
        <v>5</v>
      </c>
      <c r="G5" s="78">
        <v>7</v>
      </c>
      <c r="H5" s="78">
        <f aca="true" t="shared" si="1" ref="H5:H25">G5-F5</f>
        <v>2</v>
      </c>
      <c r="I5" s="56">
        <f aca="true" t="shared" si="2" ref="I5:I21">F5/C5*1000</f>
        <v>6.426735218508997</v>
      </c>
      <c r="J5" s="56">
        <f aca="true" t="shared" si="3" ref="J5:J21">G5/D5*1000</f>
        <v>9.162303664921465</v>
      </c>
      <c r="K5" s="45">
        <v>12</v>
      </c>
      <c r="L5" s="45">
        <v>6</v>
      </c>
      <c r="M5" s="95">
        <f aca="true" t="shared" si="4" ref="M5:M25">J5-I5</f>
        <v>2.7355684464124677</v>
      </c>
      <c r="N5" s="73">
        <f aca="true" t="shared" si="5" ref="N5:N21">K5-L5</f>
        <v>6</v>
      </c>
      <c r="O5" s="90">
        <v>22</v>
      </c>
      <c r="P5" s="89">
        <v>6</v>
      </c>
      <c r="Q5" s="84">
        <f aca="true" t="shared" si="6" ref="Q5:Q21">P5-O5</f>
        <v>-16</v>
      </c>
      <c r="R5" s="56">
        <f aca="true" t="shared" si="7" ref="R5:R21">O5/C5*1000</f>
        <v>28.27763496143959</v>
      </c>
      <c r="S5" s="56">
        <f aca="true" t="shared" si="8" ref="S5:S21">P5/D5*1000</f>
        <v>7.853403141361256</v>
      </c>
      <c r="T5" s="45">
        <v>16</v>
      </c>
      <c r="U5" s="45">
        <v>2</v>
      </c>
      <c r="V5" s="95">
        <f aca="true" t="shared" si="9" ref="V5:V21">S5-R5</f>
        <v>-20.424231820078333</v>
      </c>
      <c r="W5" s="73">
        <f aca="true" t="shared" si="10" ref="W5:W21">T5-U5</f>
        <v>14</v>
      </c>
      <c r="X5" s="45">
        <v>71</v>
      </c>
      <c r="Y5" s="45">
        <v>5</v>
      </c>
      <c r="Z5" s="152">
        <v>62</v>
      </c>
      <c r="AA5" s="152">
        <v>8</v>
      </c>
      <c r="AB5" s="73">
        <f aca="true" t="shared" si="11" ref="AB5:AB21">Z5-X5</f>
        <v>-9</v>
      </c>
      <c r="AC5" s="73">
        <f aca="true" t="shared" si="12" ref="AC5:AC21">Y5-AA5</f>
        <v>-3</v>
      </c>
      <c r="AD5" s="63">
        <v>532.8</v>
      </c>
      <c r="AE5" s="54">
        <f aca="true" t="shared" si="13" ref="AE5:AE21">AD5/C5</f>
        <v>0.6848329048843187</v>
      </c>
      <c r="AF5" s="55">
        <v>1</v>
      </c>
      <c r="AG5" s="142">
        <v>366.7</v>
      </c>
      <c r="AH5" s="141">
        <f aca="true" t="shared" si="14" ref="AH5:AH21">AG5/D5</f>
        <v>0.47997382198952876</v>
      </c>
      <c r="AI5" s="146">
        <v>4</v>
      </c>
      <c r="AJ5" s="165">
        <f>AH5-AE5</f>
        <v>-0.20485908289478993</v>
      </c>
      <c r="AK5" s="73">
        <f>AF5-AI5</f>
        <v>-3</v>
      </c>
      <c r="AL5" s="52">
        <v>837586</v>
      </c>
      <c r="AM5" s="49">
        <f aca="true" t="shared" si="15" ref="AM5:AM21">AL5/C5</f>
        <v>1076.5886889460155</v>
      </c>
      <c r="AN5" s="45">
        <v>16</v>
      </c>
      <c r="AO5" s="45">
        <v>764210</v>
      </c>
      <c r="AP5" s="56">
        <f aca="true" t="shared" si="16" ref="AP5:AP21">AL5/AO5*100</f>
        <v>109.60154931236178</v>
      </c>
      <c r="AQ5" s="45">
        <v>3</v>
      </c>
      <c r="AR5" s="101">
        <v>1078077</v>
      </c>
      <c r="AS5" s="102">
        <f aca="true" t="shared" si="17" ref="AS5:AS21">AR5/D5</f>
        <v>1411.09554973822</v>
      </c>
      <c r="AT5" s="90">
        <v>11</v>
      </c>
      <c r="AU5" s="90">
        <v>1077295</v>
      </c>
      <c r="AV5" s="103">
        <f aca="true" t="shared" si="18" ref="AV5:AV21">AR5/AU5*100</f>
        <v>100.07258921650988</v>
      </c>
      <c r="AW5" s="90">
        <v>13</v>
      </c>
      <c r="AX5" s="20">
        <v>11</v>
      </c>
      <c r="AY5" s="157">
        <v>25.1</v>
      </c>
      <c r="AZ5" s="95">
        <f aca="true" t="shared" si="19" ref="AZ5:AZ21">AX5+AY5</f>
        <v>36.1</v>
      </c>
      <c r="BA5" s="159">
        <f aca="true" t="shared" si="20" ref="BA5:BA21">AZ5/C5*1000</f>
        <v>46.401028277634964</v>
      </c>
      <c r="BB5" s="45">
        <v>4</v>
      </c>
      <c r="BC5" s="103">
        <v>8.8</v>
      </c>
      <c r="BD5" s="103">
        <v>22.7</v>
      </c>
      <c r="BE5" s="108">
        <f aca="true" t="shared" si="21" ref="BE5:BE21">BC5+BD5</f>
        <v>31.5</v>
      </c>
      <c r="BF5" s="108">
        <f aca="true" t="shared" si="22" ref="BF5:BF21">BE5/D5*1000</f>
        <v>41.2303664921466</v>
      </c>
      <c r="BG5" s="90">
        <v>2</v>
      </c>
      <c r="BH5" s="78">
        <v>230</v>
      </c>
      <c r="BI5" s="45">
        <v>405</v>
      </c>
      <c r="BJ5" s="45">
        <v>123</v>
      </c>
      <c r="BK5" s="20">
        <f aca="true" t="shared" si="23" ref="BK5:BK21">BI5/BH5*100</f>
        <v>176.08695652173913</v>
      </c>
      <c r="BL5" s="45">
        <v>1</v>
      </c>
      <c r="BM5" s="19">
        <f aca="true" t="shared" si="24" ref="BM5:BM21">BJ5/BH5*100</f>
        <v>53.47826086956522</v>
      </c>
      <c r="BN5" s="45">
        <v>3</v>
      </c>
      <c r="BO5" s="89">
        <v>228</v>
      </c>
      <c r="BP5" s="90">
        <v>422</v>
      </c>
      <c r="BQ5" s="90">
        <v>123</v>
      </c>
      <c r="BR5" s="88">
        <f aca="true" t="shared" si="25" ref="BR5:BR21">BP5/BO5*100</f>
        <v>185.08771929824562</v>
      </c>
      <c r="BS5" s="90">
        <v>1</v>
      </c>
      <c r="BT5" s="88">
        <f aca="true" t="shared" si="26" ref="BT5:BT21">BQ5/BO5*100</f>
        <v>53.94736842105263</v>
      </c>
      <c r="BU5" s="90">
        <v>3</v>
      </c>
      <c r="BV5" s="57">
        <v>3805</v>
      </c>
      <c r="BW5" s="57">
        <f aca="true" t="shared" si="27" ref="BW5:BW21">BV5/BJ5*100</f>
        <v>3093.4959349593496</v>
      </c>
      <c r="BX5" s="57">
        <v>2</v>
      </c>
      <c r="BY5" s="57">
        <f aca="true" t="shared" si="28" ref="BY5:BY21">BV5/BH5*100</f>
        <v>1654.3478260869567</v>
      </c>
      <c r="BZ5" s="58">
        <v>1</v>
      </c>
      <c r="CA5" s="118">
        <v>3858</v>
      </c>
      <c r="CB5" s="118">
        <f aca="true" t="shared" si="29" ref="CB5:CB21">CA5/BQ5*100</f>
        <v>3136.5853658536585</v>
      </c>
      <c r="CC5" s="118">
        <v>2</v>
      </c>
      <c r="CD5" s="118">
        <f aca="true" t="shared" si="30" ref="CD5:CD21">CA5/BO5*100</f>
        <v>1692.1052631578948</v>
      </c>
      <c r="CE5" s="126">
        <v>2</v>
      </c>
      <c r="CF5" s="58">
        <v>54665</v>
      </c>
      <c r="CG5" s="57">
        <f aca="true" t="shared" si="31" ref="CG5:CG21">CF5/BH5*1000</f>
        <v>237673.91304347824</v>
      </c>
      <c r="CH5" s="55">
        <v>2</v>
      </c>
      <c r="CI5" s="126">
        <v>57642</v>
      </c>
      <c r="CJ5" s="118">
        <f aca="true" t="shared" si="32" ref="CJ5:CJ21">CI5/BO5*1000</f>
        <v>252815.7894736842</v>
      </c>
      <c r="CK5" s="132">
        <v>2</v>
      </c>
      <c r="CL5" s="58">
        <v>15413500</v>
      </c>
      <c r="CM5" s="57">
        <f aca="true" t="shared" si="33" ref="CM5:CM21">CL5/BH5</f>
        <v>67015.21739130435</v>
      </c>
      <c r="CN5" s="60">
        <v>2</v>
      </c>
      <c r="CO5" s="61"/>
      <c r="CP5" s="62"/>
      <c r="CQ5" s="61"/>
      <c r="CR5" s="62"/>
      <c r="CS5" s="62"/>
      <c r="CT5" s="62"/>
      <c r="CU5" s="62"/>
      <c r="CV5" s="62"/>
      <c r="CW5" s="126">
        <v>17282382</v>
      </c>
      <c r="CX5" s="118">
        <f aca="true" t="shared" si="34" ref="CX5:CX21">CW5/BO5</f>
        <v>75799.92105263157</v>
      </c>
      <c r="CY5" s="136">
        <v>4</v>
      </c>
      <c r="CZ5" s="73">
        <f aca="true" t="shared" si="35" ref="CZ5:CZ22">K5+T5+Y5+AF5+AN5+AQ5+BB5+BL5+BN5+BX5+BZ5+CH5+CN5</f>
        <v>68</v>
      </c>
      <c r="DA5" s="70">
        <v>1</v>
      </c>
      <c r="DB5" s="73">
        <f aca="true" t="shared" si="36" ref="DB5:DB21">L5+U5+AA5+AI5+AT5+AW5+BG5+BS5+BU5+CC5+CE5+CK5+CY5</f>
        <v>60</v>
      </c>
      <c r="DC5" s="163">
        <v>1</v>
      </c>
      <c r="DD5" s="73">
        <f>CZ5-DB5</f>
        <v>8</v>
      </c>
      <c r="DE5" s="73">
        <f>DA5-DC5</f>
        <v>0</v>
      </c>
    </row>
    <row r="6" spans="1:109" ht="49.5" customHeight="1">
      <c r="A6" s="50">
        <v>2</v>
      </c>
      <c r="B6" s="51" t="s">
        <v>25</v>
      </c>
      <c r="C6" s="45">
        <v>944</v>
      </c>
      <c r="D6" s="78">
        <v>879</v>
      </c>
      <c r="E6" s="19">
        <f t="shared" si="0"/>
        <v>-65</v>
      </c>
      <c r="F6" s="45">
        <v>10</v>
      </c>
      <c r="G6" s="78">
        <v>7</v>
      </c>
      <c r="H6" s="78">
        <f t="shared" si="1"/>
        <v>-3</v>
      </c>
      <c r="I6" s="56">
        <f t="shared" si="2"/>
        <v>10.59322033898305</v>
      </c>
      <c r="J6" s="56">
        <f t="shared" si="3"/>
        <v>7.963594994311717</v>
      </c>
      <c r="K6" s="45">
        <v>4</v>
      </c>
      <c r="L6" s="45">
        <v>11</v>
      </c>
      <c r="M6" s="95">
        <f t="shared" si="4"/>
        <v>-2.629625344671333</v>
      </c>
      <c r="N6" s="73">
        <f t="shared" si="5"/>
        <v>-7</v>
      </c>
      <c r="O6" s="90">
        <v>13</v>
      </c>
      <c r="P6" s="89">
        <v>12</v>
      </c>
      <c r="Q6" s="84">
        <f t="shared" si="6"/>
        <v>-1</v>
      </c>
      <c r="R6" s="56">
        <f t="shared" si="7"/>
        <v>13.771186440677965</v>
      </c>
      <c r="S6" s="56">
        <f t="shared" si="8"/>
        <v>13.651877133105803</v>
      </c>
      <c r="T6" s="45">
        <v>6</v>
      </c>
      <c r="U6" s="45">
        <v>6</v>
      </c>
      <c r="V6" s="95">
        <f t="shared" si="9"/>
        <v>-0.11930930757216274</v>
      </c>
      <c r="W6" s="73">
        <f t="shared" si="10"/>
        <v>0</v>
      </c>
      <c r="X6" s="19">
        <v>94</v>
      </c>
      <c r="Y6" s="45">
        <v>10</v>
      </c>
      <c r="Z6" s="153">
        <v>61</v>
      </c>
      <c r="AA6" s="152">
        <v>7</v>
      </c>
      <c r="AB6" s="73">
        <f t="shared" si="11"/>
        <v>-33</v>
      </c>
      <c r="AC6" s="73">
        <f t="shared" si="12"/>
        <v>3</v>
      </c>
      <c r="AD6" s="63">
        <v>277.8</v>
      </c>
      <c r="AE6" s="54">
        <f t="shared" si="13"/>
        <v>0.2942796610169492</v>
      </c>
      <c r="AF6" s="55">
        <v>10</v>
      </c>
      <c r="AG6" s="142">
        <v>348</v>
      </c>
      <c r="AH6" s="141">
        <f t="shared" si="14"/>
        <v>0.39590443686006827</v>
      </c>
      <c r="AI6" s="146">
        <v>7</v>
      </c>
      <c r="AJ6" s="165">
        <f aca="true" t="shared" si="37" ref="AJ6:AJ26">AH6-AE6</f>
        <v>0.10162477584311908</v>
      </c>
      <c r="AK6" s="73">
        <f aca="true" t="shared" si="38" ref="AK6:AK26">AF6-AI6</f>
        <v>3</v>
      </c>
      <c r="AL6" s="47">
        <v>1652974</v>
      </c>
      <c r="AM6" s="49">
        <f t="shared" si="15"/>
        <v>1751.031779661017</v>
      </c>
      <c r="AN6" s="45">
        <v>8</v>
      </c>
      <c r="AO6" s="45">
        <v>1638359</v>
      </c>
      <c r="AP6" s="56">
        <f t="shared" si="16"/>
        <v>100.89205113165063</v>
      </c>
      <c r="AQ6" s="45">
        <v>13</v>
      </c>
      <c r="AR6" s="104">
        <v>1258213</v>
      </c>
      <c r="AS6" s="102">
        <f t="shared" si="17"/>
        <v>1431.4141069397042</v>
      </c>
      <c r="AT6" s="90">
        <v>10</v>
      </c>
      <c r="AU6" s="90">
        <v>1038116</v>
      </c>
      <c r="AV6" s="103">
        <f t="shared" si="18"/>
        <v>121.20158055554487</v>
      </c>
      <c r="AW6" s="90">
        <v>4</v>
      </c>
      <c r="AX6" s="20">
        <v>7.7</v>
      </c>
      <c r="AY6" s="157">
        <v>18.4</v>
      </c>
      <c r="AZ6" s="95">
        <f t="shared" si="19"/>
        <v>26.099999999999998</v>
      </c>
      <c r="BA6" s="159">
        <f t="shared" si="20"/>
        <v>27.64830508474576</v>
      </c>
      <c r="BB6" s="45">
        <v>1</v>
      </c>
      <c r="BC6" s="108">
        <v>4.2</v>
      </c>
      <c r="BD6" s="108">
        <v>14.7</v>
      </c>
      <c r="BE6" s="108">
        <f t="shared" si="21"/>
        <v>18.9</v>
      </c>
      <c r="BF6" s="108">
        <f t="shared" si="22"/>
        <v>21.501706484641637</v>
      </c>
      <c r="BG6" s="90">
        <v>1</v>
      </c>
      <c r="BH6" s="78">
        <v>308</v>
      </c>
      <c r="BI6" s="19">
        <v>248</v>
      </c>
      <c r="BJ6" s="19">
        <v>148</v>
      </c>
      <c r="BK6" s="20">
        <f t="shared" si="23"/>
        <v>80.51948051948052</v>
      </c>
      <c r="BL6" s="19">
        <v>10</v>
      </c>
      <c r="BM6" s="19">
        <f t="shared" si="24"/>
        <v>48.05194805194805</v>
      </c>
      <c r="BN6" s="19">
        <v>6</v>
      </c>
      <c r="BO6" s="89">
        <v>308</v>
      </c>
      <c r="BP6" s="88">
        <v>283</v>
      </c>
      <c r="BQ6" s="88">
        <v>148</v>
      </c>
      <c r="BR6" s="88">
        <f t="shared" si="25"/>
        <v>91.88311688311688</v>
      </c>
      <c r="BS6" s="88">
        <v>9</v>
      </c>
      <c r="BT6" s="88">
        <f t="shared" si="26"/>
        <v>48.05194805194805</v>
      </c>
      <c r="BU6" s="88">
        <v>8</v>
      </c>
      <c r="BV6" s="26">
        <v>4113</v>
      </c>
      <c r="BW6" s="57">
        <f t="shared" si="27"/>
        <v>2779.054054054054</v>
      </c>
      <c r="BX6" s="57">
        <v>3</v>
      </c>
      <c r="BY6" s="57">
        <f t="shared" si="28"/>
        <v>1335.3896103896102</v>
      </c>
      <c r="BZ6" s="58">
        <v>4</v>
      </c>
      <c r="CA6" s="119">
        <v>4416</v>
      </c>
      <c r="CB6" s="118">
        <f t="shared" si="29"/>
        <v>2983.7837837837837</v>
      </c>
      <c r="CC6" s="118">
        <v>3</v>
      </c>
      <c r="CD6" s="118">
        <f t="shared" si="30"/>
        <v>1433.7662337662337</v>
      </c>
      <c r="CE6" s="126">
        <v>4</v>
      </c>
      <c r="CF6" s="29">
        <v>41697</v>
      </c>
      <c r="CG6" s="57">
        <f t="shared" si="31"/>
        <v>135379.87012987013</v>
      </c>
      <c r="CH6" s="55">
        <v>6</v>
      </c>
      <c r="CI6" s="130">
        <v>42147</v>
      </c>
      <c r="CJ6" s="118">
        <f t="shared" si="32"/>
        <v>136840.9090909091</v>
      </c>
      <c r="CK6" s="132">
        <v>6</v>
      </c>
      <c r="CL6" s="58">
        <v>14264190</v>
      </c>
      <c r="CM6" s="57">
        <f t="shared" si="33"/>
        <v>46312.305194805194</v>
      </c>
      <c r="CN6" s="60">
        <v>10</v>
      </c>
      <c r="CO6" s="66">
        <v>84.1</v>
      </c>
      <c r="CP6" s="31">
        <v>2</v>
      </c>
      <c r="CQ6" s="66">
        <v>61.1</v>
      </c>
      <c r="CR6" s="31">
        <v>2</v>
      </c>
      <c r="CS6" s="32">
        <v>5</v>
      </c>
      <c r="CT6" s="32">
        <v>4</v>
      </c>
      <c r="CU6" s="31">
        <f>CP6+CR6+CS6+CT6</f>
        <v>13</v>
      </c>
      <c r="CV6" s="31">
        <v>4</v>
      </c>
      <c r="CW6" s="130">
        <v>15754657</v>
      </c>
      <c r="CX6" s="118">
        <f t="shared" si="34"/>
        <v>51151.48376623377</v>
      </c>
      <c r="CY6" s="136">
        <v>9</v>
      </c>
      <c r="CZ6" s="73">
        <f t="shared" si="35"/>
        <v>91</v>
      </c>
      <c r="DA6" s="71">
        <v>4</v>
      </c>
      <c r="DB6" s="73">
        <f t="shared" si="36"/>
        <v>85</v>
      </c>
      <c r="DC6" s="164">
        <v>2</v>
      </c>
      <c r="DD6" s="73">
        <f aca="true" t="shared" si="39" ref="DD6:DD21">CZ6-DB6</f>
        <v>6</v>
      </c>
      <c r="DE6" s="73">
        <f aca="true" t="shared" si="40" ref="DE6:DE21">DA6-DC6</f>
        <v>2</v>
      </c>
    </row>
    <row r="7" spans="1:109" ht="50.25" customHeight="1">
      <c r="A7" s="64">
        <v>4</v>
      </c>
      <c r="B7" s="65" t="s">
        <v>30</v>
      </c>
      <c r="C7" s="45">
        <v>502</v>
      </c>
      <c r="D7" s="78">
        <v>526</v>
      </c>
      <c r="E7" s="19">
        <f t="shared" si="0"/>
        <v>24</v>
      </c>
      <c r="F7" s="19">
        <v>4</v>
      </c>
      <c r="G7" s="78">
        <v>9</v>
      </c>
      <c r="H7" s="78">
        <f t="shared" si="1"/>
        <v>5</v>
      </c>
      <c r="I7" s="56">
        <f t="shared" si="2"/>
        <v>7.968127490039841</v>
      </c>
      <c r="J7" s="56">
        <f t="shared" si="3"/>
        <v>17.11026615969582</v>
      </c>
      <c r="K7" s="45">
        <v>10</v>
      </c>
      <c r="L7" s="45">
        <v>2</v>
      </c>
      <c r="M7" s="95">
        <f t="shared" si="4"/>
        <v>9.142138669655978</v>
      </c>
      <c r="N7" s="73">
        <f t="shared" si="5"/>
        <v>8</v>
      </c>
      <c r="O7" s="88">
        <v>6</v>
      </c>
      <c r="P7" s="89">
        <v>7</v>
      </c>
      <c r="Q7" s="84">
        <f t="shared" si="6"/>
        <v>1</v>
      </c>
      <c r="R7" s="56">
        <f t="shared" si="7"/>
        <v>11.952191235059761</v>
      </c>
      <c r="S7" s="56">
        <f t="shared" si="8"/>
        <v>13.307984790874524</v>
      </c>
      <c r="T7" s="45">
        <v>5</v>
      </c>
      <c r="U7" s="45">
        <v>5</v>
      </c>
      <c r="V7" s="95">
        <f t="shared" si="9"/>
        <v>1.3557935558147634</v>
      </c>
      <c r="W7" s="73">
        <f t="shared" si="10"/>
        <v>0</v>
      </c>
      <c r="X7" s="19">
        <v>65</v>
      </c>
      <c r="Y7" s="45">
        <v>3</v>
      </c>
      <c r="Z7" s="153">
        <v>70</v>
      </c>
      <c r="AA7" s="152">
        <v>9</v>
      </c>
      <c r="AB7" s="73">
        <f t="shared" si="11"/>
        <v>5</v>
      </c>
      <c r="AC7" s="73">
        <f t="shared" si="12"/>
        <v>-6</v>
      </c>
      <c r="AD7" s="63">
        <v>291.1</v>
      </c>
      <c r="AE7" s="54">
        <f t="shared" si="13"/>
        <v>0.5798804780876494</v>
      </c>
      <c r="AF7" s="55">
        <v>3</v>
      </c>
      <c r="AG7" s="142">
        <v>216.4</v>
      </c>
      <c r="AH7" s="141">
        <f t="shared" si="14"/>
        <v>0.4114068441064639</v>
      </c>
      <c r="AI7" s="146">
        <v>6</v>
      </c>
      <c r="AJ7" s="165">
        <f t="shared" si="37"/>
        <v>-0.16847363398118553</v>
      </c>
      <c r="AK7" s="73">
        <f t="shared" si="38"/>
        <v>-3</v>
      </c>
      <c r="AL7" s="47">
        <v>1237124</v>
      </c>
      <c r="AM7" s="49">
        <f t="shared" si="15"/>
        <v>2464.390438247012</v>
      </c>
      <c r="AN7" s="45">
        <v>4</v>
      </c>
      <c r="AO7" s="45">
        <v>1215294</v>
      </c>
      <c r="AP7" s="56">
        <f t="shared" si="16"/>
        <v>101.7962731651765</v>
      </c>
      <c r="AQ7" s="45">
        <v>10</v>
      </c>
      <c r="AR7" s="104">
        <v>872206</v>
      </c>
      <c r="AS7" s="102">
        <f t="shared" si="17"/>
        <v>1658.1863117870723</v>
      </c>
      <c r="AT7" s="90">
        <v>6</v>
      </c>
      <c r="AU7" s="90">
        <v>693066</v>
      </c>
      <c r="AV7" s="103">
        <f t="shared" si="18"/>
        <v>125.84746618648153</v>
      </c>
      <c r="AW7" s="90">
        <v>2</v>
      </c>
      <c r="AX7" s="20">
        <v>7</v>
      </c>
      <c r="AY7" s="157">
        <v>44.1</v>
      </c>
      <c r="AZ7" s="95">
        <f t="shared" si="19"/>
        <v>51.1</v>
      </c>
      <c r="BA7" s="159">
        <f t="shared" si="20"/>
        <v>101.79282868525897</v>
      </c>
      <c r="BB7" s="45">
        <v>13</v>
      </c>
      <c r="BC7" s="108">
        <v>9.2</v>
      </c>
      <c r="BD7" s="108">
        <v>46.8</v>
      </c>
      <c r="BE7" s="108">
        <f t="shared" si="21"/>
        <v>56</v>
      </c>
      <c r="BF7" s="108">
        <f t="shared" si="22"/>
        <v>106.4638783269962</v>
      </c>
      <c r="BG7" s="90">
        <v>13</v>
      </c>
      <c r="BH7" s="78">
        <v>178</v>
      </c>
      <c r="BI7" s="19">
        <v>140</v>
      </c>
      <c r="BJ7" s="19">
        <v>42</v>
      </c>
      <c r="BK7" s="20">
        <f t="shared" si="23"/>
        <v>78.65168539325843</v>
      </c>
      <c r="BL7" s="19">
        <v>11</v>
      </c>
      <c r="BM7" s="19">
        <f t="shared" si="24"/>
        <v>23.595505617977526</v>
      </c>
      <c r="BN7" s="19">
        <v>14</v>
      </c>
      <c r="BO7" s="89">
        <v>178</v>
      </c>
      <c r="BP7" s="88">
        <v>182</v>
      </c>
      <c r="BQ7" s="88">
        <v>42</v>
      </c>
      <c r="BR7" s="88">
        <f t="shared" si="25"/>
        <v>102.24719101123596</v>
      </c>
      <c r="BS7" s="88">
        <v>7</v>
      </c>
      <c r="BT7" s="88">
        <f t="shared" si="26"/>
        <v>23.595505617977526</v>
      </c>
      <c r="BU7" s="88">
        <v>14</v>
      </c>
      <c r="BV7" s="26">
        <v>872</v>
      </c>
      <c r="BW7" s="57">
        <f t="shared" si="27"/>
        <v>2076.190476190476</v>
      </c>
      <c r="BX7" s="57">
        <v>9</v>
      </c>
      <c r="BY7" s="57">
        <f t="shared" si="28"/>
        <v>489.88764044943827</v>
      </c>
      <c r="BZ7" s="58">
        <v>13</v>
      </c>
      <c r="CA7" s="119">
        <v>997</v>
      </c>
      <c r="CB7" s="118">
        <f t="shared" si="29"/>
        <v>2373.809523809524</v>
      </c>
      <c r="CC7" s="118">
        <v>6</v>
      </c>
      <c r="CD7" s="118">
        <f t="shared" si="30"/>
        <v>560.1123595505618</v>
      </c>
      <c r="CE7" s="126">
        <v>13</v>
      </c>
      <c r="CF7" s="29">
        <v>32648</v>
      </c>
      <c r="CG7" s="57">
        <f t="shared" si="31"/>
        <v>183415.73033707865</v>
      </c>
      <c r="CH7" s="55">
        <v>3</v>
      </c>
      <c r="CI7" s="130">
        <v>33479</v>
      </c>
      <c r="CJ7" s="118">
        <f t="shared" si="32"/>
        <v>188084.26966292135</v>
      </c>
      <c r="CK7" s="132">
        <v>3</v>
      </c>
      <c r="CL7" s="29">
        <v>8383484</v>
      </c>
      <c r="CM7" s="57">
        <f t="shared" si="33"/>
        <v>47098.22471910113</v>
      </c>
      <c r="CN7" s="60">
        <v>9</v>
      </c>
      <c r="CO7" s="66">
        <v>65.3</v>
      </c>
      <c r="CP7" s="31">
        <v>4</v>
      </c>
      <c r="CQ7" s="66">
        <v>61.3</v>
      </c>
      <c r="CR7" s="31">
        <v>5</v>
      </c>
      <c r="CS7" s="32">
        <v>6</v>
      </c>
      <c r="CT7" s="32">
        <v>5</v>
      </c>
      <c r="CU7" s="31">
        <f>CP7+CR7+CS7+CT7</f>
        <v>20</v>
      </c>
      <c r="CV7" s="31">
        <v>8</v>
      </c>
      <c r="CW7" s="130">
        <v>13554827</v>
      </c>
      <c r="CX7" s="118">
        <f t="shared" si="34"/>
        <v>76150.71348314607</v>
      </c>
      <c r="CY7" s="136">
        <v>3</v>
      </c>
      <c r="CZ7" s="73">
        <f t="shared" si="35"/>
        <v>107</v>
      </c>
      <c r="DA7" s="71">
        <v>7</v>
      </c>
      <c r="DB7" s="73">
        <f t="shared" si="36"/>
        <v>89</v>
      </c>
      <c r="DC7" s="164">
        <v>3</v>
      </c>
      <c r="DD7" s="73">
        <f t="shared" si="39"/>
        <v>18</v>
      </c>
      <c r="DE7" s="73">
        <f t="shared" si="40"/>
        <v>4</v>
      </c>
    </row>
    <row r="8" spans="1:109" ht="50.25" customHeight="1">
      <c r="A8" s="64">
        <v>8</v>
      </c>
      <c r="B8" s="65" t="s">
        <v>26</v>
      </c>
      <c r="C8" s="45">
        <v>633</v>
      </c>
      <c r="D8" s="78">
        <v>681</v>
      </c>
      <c r="E8" s="19">
        <f t="shared" si="0"/>
        <v>48</v>
      </c>
      <c r="F8" s="19">
        <v>6</v>
      </c>
      <c r="G8" s="78">
        <v>6</v>
      </c>
      <c r="H8" s="78">
        <f t="shared" si="1"/>
        <v>0</v>
      </c>
      <c r="I8" s="56">
        <f t="shared" si="2"/>
        <v>9.47867298578199</v>
      </c>
      <c r="J8" s="56">
        <f t="shared" si="3"/>
        <v>8.81057268722467</v>
      </c>
      <c r="K8" s="45">
        <v>6</v>
      </c>
      <c r="L8" s="45">
        <v>7</v>
      </c>
      <c r="M8" s="95">
        <f t="shared" si="4"/>
        <v>-0.6681002985573201</v>
      </c>
      <c r="N8" s="73">
        <f t="shared" si="5"/>
        <v>-1</v>
      </c>
      <c r="O8" s="88">
        <v>12</v>
      </c>
      <c r="P8" s="89">
        <v>12</v>
      </c>
      <c r="Q8" s="84">
        <f t="shared" si="6"/>
        <v>0</v>
      </c>
      <c r="R8" s="56">
        <f t="shared" si="7"/>
        <v>18.95734597156398</v>
      </c>
      <c r="S8" s="56">
        <f t="shared" si="8"/>
        <v>17.62114537444934</v>
      </c>
      <c r="T8" s="45">
        <v>10</v>
      </c>
      <c r="U8" s="45">
        <v>10</v>
      </c>
      <c r="V8" s="95">
        <f t="shared" si="9"/>
        <v>-1.3362005971146402</v>
      </c>
      <c r="W8" s="73">
        <f t="shared" si="10"/>
        <v>0</v>
      </c>
      <c r="X8" s="19">
        <v>92</v>
      </c>
      <c r="Y8" s="45">
        <v>9</v>
      </c>
      <c r="Z8" s="153">
        <v>73</v>
      </c>
      <c r="AA8" s="152">
        <v>12</v>
      </c>
      <c r="AB8" s="73">
        <f t="shared" si="11"/>
        <v>-19</v>
      </c>
      <c r="AC8" s="73">
        <f t="shared" si="12"/>
        <v>-3</v>
      </c>
      <c r="AD8" s="63">
        <v>97.6</v>
      </c>
      <c r="AE8" s="54">
        <f t="shared" si="13"/>
        <v>0.1541864139020537</v>
      </c>
      <c r="AF8" s="55">
        <v>13</v>
      </c>
      <c r="AG8" s="142">
        <v>96.4</v>
      </c>
      <c r="AH8" s="141">
        <f t="shared" si="14"/>
        <v>0.14155653450807637</v>
      </c>
      <c r="AI8" s="146">
        <v>13</v>
      </c>
      <c r="AJ8" s="165">
        <f t="shared" si="37"/>
        <v>-0.012629879393977334</v>
      </c>
      <c r="AK8" s="73">
        <f t="shared" si="38"/>
        <v>0</v>
      </c>
      <c r="AL8" s="47">
        <v>1233258</v>
      </c>
      <c r="AM8" s="49">
        <f t="shared" si="15"/>
        <v>1948.2748815165876</v>
      </c>
      <c r="AN8" s="45">
        <v>6</v>
      </c>
      <c r="AO8" s="45">
        <v>1225006</v>
      </c>
      <c r="AP8" s="56">
        <f t="shared" si="16"/>
        <v>100.67362935365213</v>
      </c>
      <c r="AQ8" s="45">
        <v>14</v>
      </c>
      <c r="AR8" s="104">
        <v>1277883</v>
      </c>
      <c r="AS8" s="102">
        <f t="shared" si="17"/>
        <v>1876.4801762114537</v>
      </c>
      <c r="AT8" s="90">
        <v>3</v>
      </c>
      <c r="AU8" s="90">
        <v>1304489</v>
      </c>
      <c r="AV8" s="103">
        <f t="shared" si="18"/>
        <v>97.96042741640596</v>
      </c>
      <c r="AW8" s="90">
        <v>15</v>
      </c>
      <c r="AX8" s="20">
        <v>3.5</v>
      </c>
      <c r="AY8" s="157">
        <v>34.9</v>
      </c>
      <c r="AZ8" s="95">
        <f t="shared" si="19"/>
        <v>38.4</v>
      </c>
      <c r="BA8" s="159">
        <f t="shared" si="20"/>
        <v>60.66350710900473</v>
      </c>
      <c r="BB8" s="45">
        <v>8</v>
      </c>
      <c r="BC8" s="108">
        <v>7.5</v>
      </c>
      <c r="BD8" s="108">
        <v>49.2</v>
      </c>
      <c r="BE8" s="108">
        <f t="shared" si="21"/>
        <v>56.7</v>
      </c>
      <c r="BF8" s="108">
        <f t="shared" si="22"/>
        <v>83.25991189427313</v>
      </c>
      <c r="BG8" s="90">
        <v>11</v>
      </c>
      <c r="BH8" s="78">
        <v>221</v>
      </c>
      <c r="BI8" s="19">
        <v>208</v>
      </c>
      <c r="BJ8" s="19">
        <v>91</v>
      </c>
      <c r="BK8" s="20">
        <f t="shared" si="23"/>
        <v>94.11764705882352</v>
      </c>
      <c r="BL8" s="19">
        <v>7</v>
      </c>
      <c r="BM8" s="19">
        <f t="shared" si="24"/>
        <v>41.17647058823529</v>
      </c>
      <c r="BN8" s="19">
        <v>8</v>
      </c>
      <c r="BO8" s="89">
        <v>221</v>
      </c>
      <c r="BP8" s="88">
        <v>288</v>
      </c>
      <c r="BQ8" s="88">
        <v>110</v>
      </c>
      <c r="BR8" s="88">
        <f t="shared" si="25"/>
        <v>130.31674208144796</v>
      </c>
      <c r="BS8" s="88">
        <v>4</v>
      </c>
      <c r="BT8" s="88">
        <f t="shared" si="26"/>
        <v>49.7737556561086</v>
      </c>
      <c r="BU8" s="88">
        <v>6</v>
      </c>
      <c r="BV8" s="26">
        <v>2334</v>
      </c>
      <c r="BW8" s="57">
        <f t="shared" si="27"/>
        <v>2564.835164835165</v>
      </c>
      <c r="BX8" s="57">
        <v>5</v>
      </c>
      <c r="BY8" s="57">
        <f t="shared" si="28"/>
        <v>1056.1085972850678</v>
      </c>
      <c r="BZ8" s="58">
        <v>7</v>
      </c>
      <c r="CA8" s="119">
        <v>2468</v>
      </c>
      <c r="CB8" s="118">
        <f t="shared" si="29"/>
        <v>2243.636363636364</v>
      </c>
      <c r="CC8" s="118">
        <v>10</v>
      </c>
      <c r="CD8" s="118">
        <f t="shared" si="30"/>
        <v>1116.7420814479638</v>
      </c>
      <c r="CE8" s="126">
        <v>7</v>
      </c>
      <c r="CF8" s="29">
        <v>22524</v>
      </c>
      <c r="CG8" s="57">
        <f t="shared" si="31"/>
        <v>101918.5520361991</v>
      </c>
      <c r="CH8" s="55">
        <v>10</v>
      </c>
      <c r="CI8" s="130">
        <v>23419</v>
      </c>
      <c r="CJ8" s="118">
        <f t="shared" si="32"/>
        <v>105968.32579185521</v>
      </c>
      <c r="CK8" s="132">
        <v>9</v>
      </c>
      <c r="CL8" s="58">
        <v>13606097</v>
      </c>
      <c r="CM8" s="57">
        <f t="shared" si="33"/>
        <v>61566.04977375566</v>
      </c>
      <c r="CN8" s="60">
        <v>3</v>
      </c>
      <c r="CO8" s="68"/>
      <c r="CP8" s="69"/>
      <c r="CQ8" s="68"/>
      <c r="CR8" s="69"/>
      <c r="CS8" s="32"/>
      <c r="CT8" s="32"/>
      <c r="CU8" s="31"/>
      <c r="CV8" s="31"/>
      <c r="CW8" s="133">
        <v>17475941</v>
      </c>
      <c r="CX8" s="118">
        <f t="shared" si="34"/>
        <v>79076.65610859728</v>
      </c>
      <c r="CY8" s="136">
        <v>1</v>
      </c>
      <c r="CZ8" s="73">
        <f t="shared" si="35"/>
        <v>106</v>
      </c>
      <c r="DA8" s="71">
        <v>6</v>
      </c>
      <c r="DB8" s="73">
        <f t="shared" si="36"/>
        <v>108</v>
      </c>
      <c r="DC8" s="164">
        <v>4</v>
      </c>
      <c r="DD8" s="73">
        <f t="shared" si="39"/>
        <v>-2</v>
      </c>
      <c r="DE8" s="73">
        <f t="shared" si="40"/>
        <v>2</v>
      </c>
    </row>
    <row r="9" spans="1:109" ht="49.5" customHeight="1">
      <c r="A9" s="64">
        <v>6</v>
      </c>
      <c r="B9" s="65" t="s">
        <v>28</v>
      </c>
      <c r="C9" s="45">
        <v>839</v>
      </c>
      <c r="D9" s="78">
        <v>807</v>
      </c>
      <c r="E9" s="19">
        <f t="shared" si="0"/>
        <v>-32</v>
      </c>
      <c r="F9" s="19">
        <v>1</v>
      </c>
      <c r="G9" s="78">
        <v>5</v>
      </c>
      <c r="H9" s="78">
        <f t="shared" si="1"/>
        <v>4</v>
      </c>
      <c r="I9" s="56">
        <f t="shared" si="2"/>
        <v>1.1918951132300357</v>
      </c>
      <c r="J9" s="56">
        <f t="shared" si="3"/>
        <v>6.195786864931847</v>
      </c>
      <c r="K9" s="45">
        <v>17</v>
      </c>
      <c r="L9" s="45">
        <v>12</v>
      </c>
      <c r="M9" s="95">
        <f t="shared" si="4"/>
        <v>5.003891751701811</v>
      </c>
      <c r="N9" s="73">
        <f t="shared" si="5"/>
        <v>5</v>
      </c>
      <c r="O9" s="88">
        <v>16</v>
      </c>
      <c r="P9" s="89">
        <v>7</v>
      </c>
      <c r="Q9" s="84">
        <f t="shared" si="6"/>
        <v>-9</v>
      </c>
      <c r="R9" s="56">
        <f t="shared" si="7"/>
        <v>19.07032181168057</v>
      </c>
      <c r="S9" s="56">
        <f t="shared" si="8"/>
        <v>8.674101610904586</v>
      </c>
      <c r="T9" s="45">
        <v>11</v>
      </c>
      <c r="U9" s="45">
        <v>3</v>
      </c>
      <c r="V9" s="95">
        <f t="shared" si="9"/>
        <v>-10.396220200775986</v>
      </c>
      <c r="W9" s="73">
        <f t="shared" si="10"/>
        <v>8</v>
      </c>
      <c r="X9" s="19">
        <v>80</v>
      </c>
      <c r="Y9" s="45">
        <v>7</v>
      </c>
      <c r="Z9" s="153">
        <v>78</v>
      </c>
      <c r="AA9" s="152">
        <v>15</v>
      </c>
      <c r="AB9" s="73">
        <f t="shared" si="11"/>
        <v>-2</v>
      </c>
      <c r="AC9" s="73">
        <f t="shared" si="12"/>
        <v>-8</v>
      </c>
      <c r="AD9" s="63">
        <v>355.3</v>
      </c>
      <c r="AE9" s="54">
        <f t="shared" si="13"/>
        <v>0.4234803337306317</v>
      </c>
      <c r="AF9" s="55">
        <v>7</v>
      </c>
      <c r="AG9" s="142">
        <v>165.4</v>
      </c>
      <c r="AH9" s="141">
        <f t="shared" si="14"/>
        <v>0.20495662949194549</v>
      </c>
      <c r="AI9" s="146">
        <v>10</v>
      </c>
      <c r="AJ9" s="165">
        <f t="shared" si="37"/>
        <v>-0.21852370423868622</v>
      </c>
      <c r="AK9" s="73">
        <f t="shared" si="38"/>
        <v>-3</v>
      </c>
      <c r="AL9" s="47">
        <v>1049405</v>
      </c>
      <c r="AM9" s="49">
        <f t="shared" si="15"/>
        <v>1250.7806912991657</v>
      </c>
      <c r="AN9" s="45">
        <v>12</v>
      </c>
      <c r="AO9" s="45">
        <v>1047293</v>
      </c>
      <c r="AP9" s="56">
        <f t="shared" si="16"/>
        <v>100.20166276295173</v>
      </c>
      <c r="AQ9" s="45">
        <v>16</v>
      </c>
      <c r="AR9" s="104">
        <v>1135648</v>
      </c>
      <c r="AS9" s="102">
        <f t="shared" si="17"/>
        <v>1407.2465923172242</v>
      </c>
      <c r="AT9" s="90">
        <v>12</v>
      </c>
      <c r="AU9" s="90">
        <v>1134979</v>
      </c>
      <c r="AV9" s="103">
        <f t="shared" si="18"/>
        <v>100.05894382186807</v>
      </c>
      <c r="AW9" s="90">
        <v>13</v>
      </c>
      <c r="AX9" s="20">
        <v>5.6</v>
      </c>
      <c r="AY9" s="157">
        <v>31.1</v>
      </c>
      <c r="AZ9" s="95">
        <f t="shared" si="19"/>
        <v>36.7</v>
      </c>
      <c r="BA9" s="159">
        <f t="shared" si="20"/>
        <v>43.74255065554231</v>
      </c>
      <c r="BB9" s="45">
        <v>3</v>
      </c>
      <c r="BC9" s="108">
        <v>11.5</v>
      </c>
      <c r="BD9" s="108">
        <v>45.4</v>
      </c>
      <c r="BE9" s="108">
        <f t="shared" si="21"/>
        <v>56.9</v>
      </c>
      <c r="BF9" s="108">
        <f t="shared" si="22"/>
        <v>70.50805452292441</v>
      </c>
      <c r="BG9" s="90">
        <v>8</v>
      </c>
      <c r="BH9" s="78">
        <v>264</v>
      </c>
      <c r="BI9" s="19">
        <v>255</v>
      </c>
      <c r="BJ9" s="19">
        <v>103</v>
      </c>
      <c r="BK9" s="20">
        <f t="shared" si="23"/>
        <v>96.5909090909091</v>
      </c>
      <c r="BL9" s="19">
        <v>6</v>
      </c>
      <c r="BM9" s="19">
        <f t="shared" si="24"/>
        <v>39.015151515151516</v>
      </c>
      <c r="BN9" s="19">
        <v>10</v>
      </c>
      <c r="BO9" s="89">
        <v>267</v>
      </c>
      <c r="BP9" s="88">
        <v>298</v>
      </c>
      <c r="BQ9" s="88">
        <v>109</v>
      </c>
      <c r="BR9" s="88">
        <f t="shared" si="25"/>
        <v>111.61048689138578</v>
      </c>
      <c r="BS9" s="88">
        <v>5</v>
      </c>
      <c r="BT9" s="88">
        <f t="shared" si="26"/>
        <v>40.823970037453186</v>
      </c>
      <c r="BU9" s="88">
        <v>9</v>
      </c>
      <c r="BV9" s="26">
        <v>4005</v>
      </c>
      <c r="BW9" s="57">
        <f t="shared" si="27"/>
        <v>3888.349514563107</v>
      </c>
      <c r="BX9" s="57">
        <v>1</v>
      </c>
      <c r="BY9" s="57">
        <f t="shared" si="28"/>
        <v>1517.0454545454545</v>
      </c>
      <c r="BZ9" s="58">
        <v>3</v>
      </c>
      <c r="CA9" s="119">
        <v>4441</v>
      </c>
      <c r="CB9" s="118">
        <f t="shared" si="29"/>
        <v>4074.3119266055046</v>
      </c>
      <c r="CC9" s="118">
        <v>1</v>
      </c>
      <c r="CD9" s="118">
        <f t="shared" si="30"/>
        <v>1663.2958801498128</v>
      </c>
      <c r="CE9" s="126">
        <v>3</v>
      </c>
      <c r="CF9" s="29">
        <v>36464</v>
      </c>
      <c r="CG9" s="57">
        <f t="shared" si="31"/>
        <v>138121.21212121213</v>
      </c>
      <c r="CH9" s="55">
        <v>5</v>
      </c>
      <c r="CI9" s="130">
        <v>39019</v>
      </c>
      <c r="CJ9" s="118">
        <f t="shared" si="32"/>
        <v>146138.57677902622</v>
      </c>
      <c r="CK9" s="132">
        <v>5</v>
      </c>
      <c r="CL9" s="29">
        <v>9501046</v>
      </c>
      <c r="CM9" s="57">
        <f t="shared" si="33"/>
        <v>35988.81060606061</v>
      </c>
      <c r="CN9" s="60">
        <v>14</v>
      </c>
      <c r="CO9" s="66">
        <v>85.3</v>
      </c>
      <c r="CP9" s="31">
        <v>1</v>
      </c>
      <c r="CQ9" s="66">
        <v>53.3</v>
      </c>
      <c r="CR9" s="31">
        <v>4</v>
      </c>
      <c r="CS9" s="32">
        <v>1</v>
      </c>
      <c r="CT9" s="32">
        <v>4</v>
      </c>
      <c r="CU9" s="31">
        <f>CP9+CR9+CS9+CT9</f>
        <v>10</v>
      </c>
      <c r="CV9" s="31">
        <v>2</v>
      </c>
      <c r="CW9" s="130">
        <v>11193773</v>
      </c>
      <c r="CX9" s="118">
        <f t="shared" si="34"/>
        <v>41924.24344569288</v>
      </c>
      <c r="CY9" s="136">
        <v>12</v>
      </c>
      <c r="CZ9" s="73">
        <f t="shared" si="35"/>
        <v>112</v>
      </c>
      <c r="DA9" s="71">
        <v>9</v>
      </c>
      <c r="DB9" s="73">
        <f t="shared" si="36"/>
        <v>108</v>
      </c>
      <c r="DC9" s="164">
        <v>4</v>
      </c>
      <c r="DD9" s="73">
        <f t="shared" si="39"/>
        <v>4</v>
      </c>
      <c r="DE9" s="73">
        <f t="shared" si="40"/>
        <v>5</v>
      </c>
    </row>
    <row r="10" spans="1:109" ht="50.25" customHeight="1">
      <c r="A10" s="50">
        <v>3</v>
      </c>
      <c r="B10" s="51" t="s">
        <v>23</v>
      </c>
      <c r="C10" s="45">
        <v>1112</v>
      </c>
      <c r="D10" s="78">
        <v>1225</v>
      </c>
      <c r="E10" s="19">
        <f t="shared" si="0"/>
        <v>113</v>
      </c>
      <c r="F10" s="45">
        <v>6</v>
      </c>
      <c r="G10" s="78">
        <v>5</v>
      </c>
      <c r="H10" s="78">
        <f t="shared" si="1"/>
        <v>-1</v>
      </c>
      <c r="I10" s="56">
        <f t="shared" si="2"/>
        <v>5.39568345323741</v>
      </c>
      <c r="J10" s="56">
        <f t="shared" si="3"/>
        <v>4.081632653061225</v>
      </c>
      <c r="K10" s="45">
        <v>15</v>
      </c>
      <c r="L10" s="45">
        <v>15</v>
      </c>
      <c r="M10" s="95">
        <f t="shared" si="4"/>
        <v>-1.3140508001761857</v>
      </c>
      <c r="N10" s="73">
        <f t="shared" si="5"/>
        <v>0</v>
      </c>
      <c r="O10" s="90">
        <v>19</v>
      </c>
      <c r="P10" s="89">
        <v>23</v>
      </c>
      <c r="Q10" s="84">
        <f t="shared" si="6"/>
        <v>4</v>
      </c>
      <c r="R10" s="56">
        <f t="shared" si="7"/>
        <v>17.0863309352518</v>
      </c>
      <c r="S10" s="56">
        <f t="shared" si="8"/>
        <v>18.775510204081634</v>
      </c>
      <c r="T10" s="45">
        <v>9</v>
      </c>
      <c r="U10" s="45">
        <v>12</v>
      </c>
      <c r="V10" s="95">
        <f t="shared" si="9"/>
        <v>1.6891792688298324</v>
      </c>
      <c r="W10" s="73">
        <f t="shared" si="10"/>
        <v>-3</v>
      </c>
      <c r="X10" s="19">
        <v>77</v>
      </c>
      <c r="Y10" s="45">
        <v>6</v>
      </c>
      <c r="Z10" s="153">
        <v>74</v>
      </c>
      <c r="AA10" s="152">
        <v>13</v>
      </c>
      <c r="AB10" s="73">
        <f t="shared" si="11"/>
        <v>-3</v>
      </c>
      <c r="AC10" s="73">
        <f t="shared" si="12"/>
        <v>-7</v>
      </c>
      <c r="AD10" s="63">
        <v>313.1</v>
      </c>
      <c r="AE10" s="54">
        <f t="shared" si="13"/>
        <v>0.2815647482014389</v>
      </c>
      <c r="AF10" s="55">
        <v>11</v>
      </c>
      <c r="AG10" s="142">
        <v>178.4</v>
      </c>
      <c r="AH10" s="141">
        <f t="shared" si="14"/>
        <v>0.1456326530612245</v>
      </c>
      <c r="AI10" s="146">
        <v>12</v>
      </c>
      <c r="AJ10" s="165">
        <f t="shared" si="37"/>
        <v>-0.1359320951402144</v>
      </c>
      <c r="AK10" s="73">
        <f t="shared" si="38"/>
        <v>-1</v>
      </c>
      <c r="AL10" s="47">
        <v>1520947</v>
      </c>
      <c r="AM10" s="49">
        <f t="shared" si="15"/>
        <v>1367.75809352518</v>
      </c>
      <c r="AN10" s="45">
        <v>11</v>
      </c>
      <c r="AO10" s="45">
        <v>1393091</v>
      </c>
      <c r="AP10" s="56">
        <f t="shared" si="16"/>
        <v>109.1778641883409</v>
      </c>
      <c r="AQ10" s="45">
        <v>4</v>
      </c>
      <c r="AR10" s="104">
        <v>1539916</v>
      </c>
      <c r="AS10" s="102">
        <f t="shared" si="17"/>
        <v>1257.0742857142857</v>
      </c>
      <c r="AT10" s="90">
        <v>16</v>
      </c>
      <c r="AU10" s="90">
        <v>1534775</v>
      </c>
      <c r="AV10" s="103">
        <f t="shared" si="18"/>
        <v>100.3349676662703</v>
      </c>
      <c r="AW10" s="90">
        <v>11</v>
      </c>
      <c r="AX10" s="20">
        <v>18.2</v>
      </c>
      <c r="AY10" s="157">
        <v>55.4</v>
      </c>
      <c r="AZ10" s="95">
        <f t="shared" si="19"/>
        <v>73.6</v>
      </c>
      <c r="BA10" s="159">
        <f t="shared" si="20"/>
        <v>66.18705035971223</v>
      </c>
      <c r="BB10" s="45">
        <v>9</v>
      </c>
      <c r="BC10" s="108">
        <v>24.4</v>
      </c>
      <c r="BD10" s="108">
        <v>54.8</v>
      </c>
      <c r="BE10" s="108">
        <f t="shared" si="21"/>
        <v>79.19999999999999</v>
      </c>
      <c r="BF10" s="108">
        <f t="shared" si="22"/>
        <v>64.65306122448979</v>
      </c>
      <c r="BG10" s="90">
        <v>7</v>
      </c>
      <c r="BH10" s="78">
        <v>353</v>
      </c>
      <c r="BI10" s="19">
        <v>565</v>
      </c>
      <c r="BJ10" s="19">
        <v>263</v>
      </c>
      <c r="BK10" s="20">
        <f t="shared" si="23"/>
        <v>160.05665722379604</v>
      </c>
      <c r="BL10" s="19">
        <v>2</v>
      </c>
      <c r="BM10" s="19">
        <f t="shared" si="24"/>
        <v>74.5042492917847</v>
      </c>
      <c r="BN10" s="19">
        <v>2</v>
      </c>
      <c r="BO10" s="89">
        <v>352</v>
      </c>
      <c r="BP10" s="88">
        <v>615</v>
      </c>
      <c r="BQ10" s="88">
        <v>274</v>
      </c>
      <c r="BR10" s="88">
        <f t="shared" si="25"/>
        <v>174.7159090909091</v>
      </c>
      <c r="BS10" s="88">
        <v>2</v>
      </c>
      <c r="BT10" s="88">
        <f t="shared" si="26"/>
        <v>77.8409090909091</v>
      </c>
      <c r="BU10" s="88">
        <v>2</v>
      </c>
      <c r="BV10" s="26">
        <v>5723</v>
      </c>
      <c r="BW10" s="57">
        <f t="shared" si="27"/>
        <v>2176.0456273764257</v>
      </c>
      <c r="BX10" s="57">
        <v>8</v>
      </c>
      <c r="BY10" s="57">
        <f t="shared" si="28"/>
        <v>1621.2464589235128</v>
      </c>
      <c r="BZ10" s="58">
        <v>2</v>
      </c>
      <c r="CA10" s="119">
        <v>6199</v>
      </c>
      <c r="CB10" s="118">
        <f t="shared" si="29"/>
        <v>2262.4087591240877</v>
      </c>
      <c r="CC10" s="118">
        <v>9</v>
      </c>
      <c r="CD10" s="118">
        <f t="shared" si="30"/>
        <v>1761.0795454545453</v>
      </c>
      <c r="CE10" s="126">
        <v>1</v>
      </c>
      <c r="CF10" s="29">
        <v>45467</v>
      </c>
      <c r="CG10" s="57">
        <f t="shared" si="31"/>
        <v>128801.69971671388</v>
      </c>
      <c r="CH10" s="55">
        <v>7</v>
      </c>
      <c r="CI10" s="130">
        <v>46270</v>
      </c>
      <c r="CJ10" s="118">
        <f t="shared" si="32"/>
        <v>131448.86363636362</v>
      </c>
      <c r="CK10" s="132">
        <v>8</v>
      </c>
      <c r="CL10" s="58">
        <v>26879212</v>
      </c>
      <c r="CM10" s="57">
        <f t="shared" si="33"/>
        <v>76145.07648725212</v>
      </c>
      <c r="CN10" s="60">
        <v>1</v>
      </c>
      <c r="CO10" s="66">
        <v>77</v>
      </c>
      <c r="CP10" s="31">
        <v>3</v>
      </c>
      <c r="CQ10" s="66">
        <v>65.2</v>
      </c>
      <c r="CR10" s="31">
        <v>1</v>
      </c>
      <c r="CS10" s="32">
        <v>1</v>
      </c>
      <c r="CT10" s="32">
        <v>4</v>
      </c>
      <c r="CU10" s="31">
        <f>CP10+CR10+CS10+CT10</f>
        <v>9</v>
      </c>
      <c r="CV10" s="31">
        <v>1</v>
      </c>
      <c r="CW10" s="130">
        <v>27005816</v>
      </c>
      <c r="CX10" s="118">
        <f t="shared" si="34"/>
        <v>76721.06818181818</v>
      </c>
      <c r="CY10" s="136">
        <v>2</v>
      </c>
      <c r="CZ10" s="73">
        <f t="shared" si="35"/>
        <v>87</v>
      </c>
      <c r="DA10" s="71">
        <v>2</v>
      </c>
      <c r="DB10" s="73">
        <f t="shared" si="36"/>
        <v>110</v>
      </c>
      <c r="DC10" s="164">
        <v>5</v>
      </c>
      <c r="DD10" s="73">
        <f t="shared" si="39"/>
        <v>-23</v>
      </c>
      <c r="DE10" s="73">
        <f t="shared" si="40"/>
        <v>-3</v>
      </c>
    </row>
    <row r="11" spans="1:109" ht="50.25" customHeight="1">
      <c r="A11" s="64">
        <v>13</v>
      </c>
      <c r="B11" s="65" t="s">
        <v>37</v>
      </c>
      <c r="C11" s="45">
        <v>485</v>
      </c>
      <c r="D11" s="78">
        <v>529</v>
      </c>
      <c r="E11" s="19">
        <f t="shared" si="0"/>
        <v>44</v>
      </c>
      <c r="F11" s="19">
        <v>3</v>
      </c>
      <c r="G11" s="78">
        <v>3</v>
      </c>
      <c r="H11" s="78">
        <f t="shared" si="1"/>
        <v>0</v>
      </c>
      <c r="I11" s="56">
        <f t="shared" si="2"/>
        <v>6.185567010309278</v>
      </c>
      <c r="J11" s="56">
        <f t="shared" si="3"/>
        <v>5.671077504725898</v>
      </c>
      <c r="K11" s="45">
        <v>13</v>
      </c>
      <c r="L11" s="45">
        <v>14</v>
      </c>
      <c r="M11" s="95">
        <f t="shared" si="4"/>
        <v>-0.5144895055833798</v>
      </c>
      <c r="N11" s="73">
        <f t="shared" si="5"/>
        <v>-1</v>
      </c>
      <c r="O11" s="88">
        <v>18</v>
      </c>
      <c r="P11" s="89">
        <v>13</v>
      </c>
      <c r="Q11" s="84">
        <f t="shared" si="6"/>
        <v>-5</v>
      </c>
      <c r="R11" s="56">
        <f t="shared" si="7"/>
        <v>37.11340206185567</v>
      </c>
      <c r="S11" s="56">
        <f t="shared" si="8"/>
        <v>24.574669187145556</v>
      </c>
      <c r="T11" s="45">
        <v>17</v>
      </c>
      <c r="U11" s="45">
        <v>17</v>
      </c>
      <c r="V11" s="95">
        <f t="shared" si="9"/>
        <v>-12.538732874710117</v>
      </c>
      <c r="W11" s="73">
        <f t="shared" si="10"/>
        <v>0</v>
      </c>
      <c r="X11" s="19">
        <v>103</v>
      </c>
      <c r="Y11" s="45">
        <v>12</v>
      </c>
      <c r="Z11" s="153">
        <v>60</v>
      </c>
      <c r="AA11" s="152">
        <v>6</v>
      </c>
      <c r="AB11" s="73">
        <f t="shared" si="11"/>
        <v>-43</v>
      </c>
      <c r="AC11" s="73">
        <f t="shared" si="12"/>
        <v>6</v>
      </c>
      <c r="AD11" s="53">
        <v>35</v>
      </c>
      <c r="AE11" s="54">
        <f t="shared" si="13"/>
        <v>0.07216494845360824</v>
      </c>
      <c r="AF11" s="55">
        <v>15</v>
      </c>
      <c r="AG11" s="140">
        <v>265.8</v>
      </c>
      <c r="AH11" s="141">
        <f t="shared" si="14"/>
        <v>0.5024574669187146</v>
      </c>
      <c r="AI11" s="146">
        <v>3</v>
      </c>
      <c r="AJ11" s="165">
        <f t="shared" si="37"/>
        <v>0.4302925184651064</v>
      </c>
      <c r="AK11" s="73">
        <f t="shared" si="38"/>
        <v>12</v>
      </c>
      <c r="AL11" s="47">
        <v>1245580</v>
      </c>
      <c r="AM11" s="49">
        <f t="shared" si="15"/>
        <v>2568.2061855670104</v>
      </c>
      <c r="AN11" s="45">
        <v>3</v>
      </c>
      <c r="AO11" s="45">
        <v>1193892</v>
      </c>
      <c r="AP11" s="56">
        <f t="shared" si="16"/>
        <v>104.32936982574638</v>
      </c>
      <c r="AQ11" s="45">
        <v>7</v>
      </c>
      <c r="AR11" s="104">
        <v>935951</v>
      </c>
      <c r="AS11" s="102">
        <f t="shared" si="17"/>
        <v>1769.2835538752363</v>
      </c>
      <c r="AT11" s="90">
        <v>4</v>
      </c>
      <c r="AU11" s="90">
        <v>903004</v>
      </c>
      <c r="AV11" s="103">
        <f t="shared" si="18"/>
        <v>103.64859956323559</v>
      </c>
      <c r="AW11" s="90">
        <v>8</v>
      </c>
      <c r="AX11" s="20">
        <v>18.7</v>
      </c>
      <c r="AY11" s="157">
        <v>140.6</v>
      </c>
      <c r="AZ11" s="95">
        <f t="shared" si="19"/>
        <v>159.29999999999998</v>
      </c>
      <c r="BA11" s="159">
        <f t="shared" si="20"/>
        <v>328.45360824742266</v>
      </c>
      <c r="BB11" s="45">
        <v>17</v>
      </c>
      <c r="BC11" s="108">
        <v>24.5</v>
      </c>
      <c r="BD11" s="108">
        <v>132.1</v>
      </c>
      <c r="BE11" s="108">
        <f t="shared" si="21"/>
        <v>156.6</v>
      </c>
      <c r="BF11" s="108">
        <f t="shared" si="22"/>
        <v>296.03024574669183</v>
      </c>
      <c r="BG11" s="90">
        <v>17</v>
      </c>
      <c r="BH11" s="78">
        <v>206</v>
      </c>
      <c r="BI11" s="19">
        <v>208</v>
      </c>
      <c r="BJ11" s="19">
        <v>98</v>
      </c>
      <c r="BK11" s="20">
        <f t="shared" si="23"/>
        <v>100.97087378640776</v>
      </c>
      <c r="BL11" s="19">
        <v>5</v>
      </c>
      <c r="BM11" s="19">
        <f t="shared" si="24"/>
        <v>47.57281553398058</v>
      </c>
      <c r="BN11" s="19">
        <v>7</v>
      </c>
      <c r="BO11" s="89">
        <v>198</v>
      </c>
      <c r="BP11" s="88">
        <v>202</v>
      </c>
      <c r="BQ11" s="88">
        <v>98</v>
      </c>
      <c r="BR11" s="88">
        <f t="shared" si="25"/>
        <v>102.020202020202</v>
      </c>
      <c r="BS11" s="88">
        <v>7</v>
      </c>
      <c r="BT11" s="88">
        <f t="shared" si="26"/>
        <v>49.494949494949495</v>
      </c>
      <c r="BU11" s="88">
        <v>7</v>
      </c>
      <c r="BV11" s="26">
        <v>2574</v>
      </c>
      <c r="BW11" s="57">
        <f t="shared" si="27"/>
        <v>2626.530612244898</v>
      </c>
      <c r="BX11" s="57">
        <v>4</v>
      </c>
      <c r="BY11" s="57">
        <f t="shared" si="28"/>
        <v>1249.5145631067962</v>
      </c>
      <c r="BZ11" s="58">
        <v>6</v>
      </c>
      <c r="CA11" s="119">
        <v>2769</v>
      </c>
      <c r="CB11" s="118">
        <f t="shared" si="29"/>
        <v>2825.5102040816328</v>
      </c>
      <c r="CC11" s="118">
        <v>4</v>
      </c>
      <c r="CD11" s="118">
        <f t="shared" si="30"/>
        <v>1398.4848484848485</v>
      </c>
      <c r="CE11" s="126">
        <v>6</v>
      </c>
      <c r="CF11" s="29">
        <v>16675</v>
      </c>
      <c r="CG11" s="57">
        <f t="shared" si="31"/>
        <v>80946.60194174758</v>
      </c>
      <c r="CH11" s="59">
        <v>15</v>
      </c>
      <c r="CI11" s="130">
        <v>16813</v>
      </c>
      <c r="CJ11" s="118">
        <f t="shared" si="32"/>
        <v>84914.14141414141</v>
      </c>
      <c r="CK11" s="131">
        <v>15</v>
      </c>
      <c r="CL11" s="29">
        <v>9474044</v>
      </c>
      <c r="CM11" s="57">
        <f t="shared" si="33"/>
        <v>45990.50485436893</v>
      </c>
      <c r="CN11" s="60">
        <v>11</v>
      </c>
      <c r="CO11" s="66">
        <v>70.6</v>
      </c>
      <c r="CP11" s="31">
        <v>1</v>
      </c>
      <c r="CQ11" s="66">
        <v>62.4</v>
      </c>
      <c r="CR11" s="31">
        <v>3</v>
      </c>
      <c r="CS11" s="32">
        <v>1</v>
      </c>
      <c r="CT11" s="32">
        <v>4</v>
      </c>
      <c r="CU11" s="31">
        <f>CP11+CR11+CS11+CT11</f>
        <v>9</v>
      </c>
      <c r="CV11" s="31">
        <v>1</v>
      </c>
      <c r="CW11" s="130">
        <v>11916532</v>
      </c>
      <c r="CX11" s="118">
        <f t="shared" si="34"/>
        <v>60184.50505050505</v>
      </c>
      <c r="CY11" s="136">
        <v>6</v>
      </c>
      <c r="CZ11" s="73">
        <f t="shared" si="35"/>
        <v>132</v>
      </c>
      <c r="DA11" s="71">
        <v>13</v>
      </c>
      <c r="DB11" s="73">
        <f t="shared" si="36"/>
        <v>114</v>
      </c>
      <c r="DC11" s="164">
        <v>6</v>
      </c>
      <c r="DD11" s="73">
        <f t="shared" si="39"/>
        <v>18</v>
      </c>
      <c r="DE11" s="73">
        <f t="shared" si="40"/>
        <v>7</v>
      </c>
    </row>
    <row r="12" spans="1:109" ht="50.25" customHeight="1">
      <c r="A12" s="50">
        <v>8</v>
      </c>
      <c r="B12" s="51" t="s">
        <v>27</v>
      </c>
      <c r="C12" s="45">
        <v>2342</v>
      </c>
      <c r="D12" s="78">
        <v>2243</v>
      </c>
      <c r="E12" s="19">
        <f t="shared" si="0"/>
        <v>-99</v>
      </c>
      <c r="F12" s="45">
        <v>27</v>
      </c>
      <c r="G12" s="78">
        <v>25</v>
      </c>
      <c r="H12" s="78">
        <f t="shared" si="1"/>
        <v>-2</v>
      </c>
      <c r="I12" s="56">
        <f t="shared" si="2"/>
        <v>11.52860802732707</v>
      </c>
      <c r="J12" s="56">
        <f t="shared" si="3"/>
        <v>11.145786892554614</v>
      </c>
      <c r="K12" s="45">
        <v>3</v>
      </c>
      <c r="L12" s="45">
        <v>5</v>
      </c>
      <c r="M12" s="95">
        <f t="shared" si="4"/>
        <v>-0.38282113477245616</v>
      </c>
      <c r="N12" s="73">
        <f t="shared" si="5"/>
        <v>-2</v>
      </c>
      <c r="O12" s="90">
        <v>26</v>
      </c>
      <c r="P12" s="89">
        <v>24</v>
      </c>
      <c r="Q12" s="84">
        <f t="shared" si="6"/>
        <v>-2</v>
      </c>
      <c r="R12" s="56">
        <f t="shared" si="7"/>
        <v>11.101622544833475</v>
      </c>
      <c r="S12" s="56">
        <f t="shared" si="8"/>
        <v>10.69995541685243</v>
      </c>
      <c r="T12" s="45">
        <v>4</v>
      </c>
      <c r="U12" s="45">
        <v>4</v>
      </c>
      <c r="V12" s="95">
        <f t="shared" si="9"/>
        <v>-0.401667127981046</v>
      </c>
      <c r="W12" s="73">
        <f t="shared" si="10"/>
        <v>0</v>
      </c>
      <c r="X12" s="19">
        <v>39</v>
      </c>
      <c r="Y12" s="45">
        <v>1</v>
      </c>
      <c r="Z12" s="153">
        <v>42</v>
      </c>
      <c r="AA12" s="152">
        <v>5</v>
      </c>
      <c r="AB12" s="73">
        <f t="shared" si="11"/>
        <v>3</v>
      </c>
      <c r="AC12" s="73">
        <f t="shared" si="12"/>
        <v>-4</v>
      </c>
      <c r="AD12" s="63">
        <v>1134.7</v>
      </c>
      <c r="AE12" s="54">
        <f t="shared" si="13"/>
        <v>0.4845004269854825</v>
      </c>
      <c r="AF12" s="55">
        <v>6</v>
      </c>
      <c r="AG12" s="142">
        <v>1690.3</v>
      </c>
      <c r="AH12" s="141">
        <f t="shared" si="14"/>
        <v>0.7535889433794025</v>
      </c>
      <c r="AI12" s="146">
        <v>1</v>
      </c>
      <c r="AJ12" s="165">
        <f t="shared" si="37"/>
        <v>0.26908851639392</v>
      </c>
      <c r="AK12" s="73">
        <f t="shared" si="38"/>
        <v>5</v>
      </c>
      <c r="AL12" s="47">
        <v>6167303</v>
      </c>
      <c r="AM12" s="49">
        <f t="shared" si="15"/>
        <v>2633.3488471391975</v>
      </c>
      <c r="AN12" s="45">
        <v>1</v>
      </c>
      <c r="AO12" s="45">
        <v>5874091</v>
      </c>
      <c r="AP12" s="56">
        <f t="shared" si="16"/>
        <v>104.99161487283735</v>
      </c>
      <c r="AQ12" s="45">
        <v>6</v>
      </c>
      <c r="AR12" s="104">
        <v>3584041</v>
      </c>
      <c r="AS12" s="102">
        <f t="shared" si="17"/>
        <v>1597.8782880071333</v>
      </c>
      <c r="AT12" s="90">
        <v>9</v>
      </c>
      <c r="AU12" s="90">
        <v>3507071</v>
      </c>
      <c r="AV12" s="103">
        <f t="shared" si="18"/>
        <v>102.19470891806867</v>
      </c>
      <c r="AW12" s="90">
        <v>9</v>
      </c>
      <c r="AX12" s="20">
        <v>83.2</v>
      </c>
      <c r="AY12" s="157">
        <v>92.7</v>
      </c>
      <c r="AZ12" s="95">
        <f t="shared" si="19"/>
        <v>175.9</v>
      </c>
      <c r="BA12" s="159">
        <f t="shared" si="20"/>
        <v>75.1067463706234</v>
      </c>
      <c r="BB12" s="45">
        <v>11</v>
      </c>
      <c r="BC12" s="108">
        <v>106.5</v>
      </c>
      <c r="BD12" s="108">
        <v>99.9</v>
      </c>
      <c r="BE12" s="108">
        <f t="shared" si="21"/>
        <v>206.4</v>
      </c>
      <c r="BF12" s="108">
        <f t="shared" si="22"/>
        <v>92.01961658493089</v>
      </c>
      <c r="BG12" s="90">
        <v>12</v>
      </c>
      <c r="BH12" s="78">
        <v>823</v>
      </c>
      <c r="BI12" s="19">
        <v>359</v>
      </c>
      <c r="BJ12" s="19">
        <v>103</v>
      </c>
      <c r="BK12" s="20">
        <f t="shared" si="23"/>
        <v>43.620899149453216</v>
      </c>
      <c r="BL12" s="19">
        <v>16</v>
      </c>
      <c r="BM12" s="19">
        <f t="shared" si="24"/>
        <v>12.515188335358445</v>
      </c>
      <c r="BN12" s="19">
        <v>15</v>
      </c>
      <c r="BO12" s="89">
        <v>833</v>
      </c>
      <c r="BP12" s="88">
        <v>320</v>
      </c>
      <c r="BQ12" s="88">
        <v>78</v>
      </c>
      <c r="BR12" s="88">
        <f t="shared" si="25"/>
        <v>38.41536614645859</v>
      </c>
      <c r="BS12" s="88">
        <v>15</v>
      </c>
      <c r="BT12" s="88">
        <f t="shared" si="26"/>
        <v>9.36374549819928</v>
      </c>
      <c r="BU12" s="88">
        <v>16</v>
      </c>
      <c r="BV12" s="26">
        <v>1813</v>
      </c>
      <c r="BW12" s="57">
        <f t="shared" si="27"/>
        <v>1760.1941747572816</v>
      </c>
      <c r="BX12" s="57">
        <v>12</v>
      </c>
      <c r="BY12" s="57">
        <f t="shared" si="28"/>
        <v>220.29161603888215</v>
      </c>
      <c r="BZ12" s="58">
        <v>15</v>
      </c>
      <c r="CA12" s="119">
        <v>1840</v>
      </c>
      <c r="CB12" s="118">
        <f t="shared" si="29"/>
        <v>2358.9743589743593</v>
      </c>
      <c r="CC12" s="118">
        <v>7</v>
      </c>
      <c r="CD12" s="118">
        <f t="shared" si="30"/>
        <v>220.88835534213683</v>
      </c>
      <c r="CE12" s="126">
        <v>15</v>
      </c>
      <c r="CF12" s="29">
        <v>219576</v>
      </c>
      <c r="CG12" s="57">
        <f t="shared" si="31"/>
        <v>266799.5139732685</v>
      </c>
      <c r="CH12" s="55">
        <v>1</v>
      </c>
      <c r="CI12" s="130">
        <v>225552</v>
      </c>
      <c r="CJ12" s="118">
        <f t="shared" si="32"/>
        <v>270770.7082833133</v>
      </c>
      <c r="CK12" s="132">
        <v>1</v>
      </c>
      <c r="CL12" s="58">
        <v>12725688</v>
      </c>
      <c r="CM12" s="57">
        <f t="shared" si="33"/>
        <v>15462.561360874848</v>
      </c>
      <c r="CN12" s="60">
        <v>17</v>
      </c>
      <c r="CO12" s="66">
        <v>70</v>
      </c>
      <c r="CP12" s="31">
        <v>2</v>
      </c>
      <c r="CQ12" s="66">
        <v>74</v>
      </c>
      <c r="CR12" s="31">
        <v>1</v>
      </c>
      <c r="CS12" s="32">
        <v>5</v>
      </c>
      <c r="CT12" s="32">
        <v>5</v>
      </c>
      <c r="CU12" s="31">
        <f>CP12+CR12+CS12+CT12</f>
        <v>13</v>
      </c>
      <c r="CV12" s="31">
        <v>4</v>
      </c>
      <c r="CW12" s="130">
        <v>15329272</v>
      </c>
      <c r="CX12" s="118">
        <f t="shared" si="34"/>
        <v>18402.48739495798</v>
      </c>
      <c r="CY12" s="136">
        <v>17</v>
      </c>
      <c r="CZ12" s="73">
        <f t="shared" si="35"/>
        <v>108</v>
      </c>
      <c r="DA12" s="71">
        <v>8</v>
      </c>
      <c r="DB12" s="73">
        <f t="shared" si="36"/>
        <v>116</v>
      </c>
      <c r="DC12" s="164">
        <v>7</v>
      </c>
      <c r="DD12" s="73">
        <f t="shared" si="39"/>
        <v>-8</v>
      </c>
      <c r="DE12" s="73">
        <f t="shared" si="40"/>
        <v>1</v>
      </c>
    </row>
    <row r="13" spans="1:109" ht="49.5" customHeight="1">
      <c r="A13" s="64">
        <v>5</v>
      </c>
      <c r="B13" s="65" t="s">
        <v>34</v>
      </c>
      <c r="C13" s="45">
        <v>336</v>
      </c>
      <c r="D13" s="78">
        <v>360</v>
      </c>
      <c r="E13" s="19">
        <f t="shared" si="0"/>
        <v>24</v>
      </c>
      <c r="F13" s="19">
        <v>4</v>
      </c>
      <c r="G13" s="78">
        <v>3</v>
      </c>
      <c r="H13" s="78">
        <f t="shared" si="1"/>
        <v>-1</v>
      </c>
      <c r="I13" s="56">
        <f t="shared" si="2"/>
        <v>11.904761904761903</v>
      </c>
      <c r="J13" s="56">
        <f t="shared" si="3"/>
        <v>8.333333333333334</v>
      </c>
      <c r="K13" s="45">
        <v>2</v>
      </c>
      <c r="L13" s="45">
        <v>10</v>
      </c>
      <c r="M13" s="95">
        <f t="shared" si="4"/>
        <v>-3.5714285714285694</v>
      </c>
      <c r="N13" s="73">
        <f t="shared" si="5"/>
        <v>-8</v>
      </c>
      <c r="O13" s="88">
        <v>5</v>
      </c>
      <c r="P13" s="89">
        <v>7</v>
      </c>
      <c r="Q13" s="84">
        <f t="shared" si="6"/>
        <v>2</v>
      </c>
      <c r="R13" s="56">
        <f t="shared" si="7"/>
        <v>14.88095238095238</v>
      </c>
      <c r="S13" s="56">
        <f t="shared" si="8"/>
        <v>19.444444444444446</v>
      </c>
      <c r="T13" s="45">
        <v>7</v>
      </c>
      <c r="U13" s="45">
        <v>15</v>
      </c>
      <c r="V13" s="95">
        <f t="shared" si="9"/>
        <v>4.563492063492067</v>
      </c>
      <c r="W13" s="73">
        <f t="shared" si="10"/>
        <v>-8</v>
      </c>
      <c r="X13" s="45">
        <v>106</v>
      </c>
      <c r="Y13" s="45">
        <v>13</v>
      </c>
      <c r="Z13" s="152">
        <v>85</v>
      </c>
      <c r="AA13" s="152">
        <v>16</v>
      </c>
      <c r="AB13" s="73">
        <f t="shared" si="11"/>
        <v>-21</v>
      </c>
      <c r="AC13" s="73">
        <f t="shared" si="12"/>
        <v>-3</v>
      </c>
      <c r="AD13" s="63">
        <v>180</v>
      </c>
      <c r="AE13" s="54">
        <f t="shared" si="13"/>
        <v>0.5357142857142857</v>
      </c>
      <c r="AF13" s="55">
        <v>4</v>
      </c>
      <c r="AG13" s="142">
        <v>118.5</v>
      </c>
      <c r="AH13" s="141">
        <f t="shared" si="14"/>
        <v>0.32916666666666666</v>
      </c>
      <c r="AI13" s="146">
        <v>8</v>
      </c>
      <c r="AJ13" s="165">
        <f t="shared" si="37"/>
        <v>-0.20654761904761904</v>
      </c>
      <c r="AK13" s="73">
        <f t="shared" si="38"/>
        <v>-4</v>
      </c>
      <c r="AL13" s="52">
        <v>870010</v>
      </c>
      <c r="AM13" s="49">
        <f t="shared" si="15"/>
        <v>2589.315476190476</v>
      </c>
      <c r="AN13" s="45">
        <v>2</v>
      </c>
      <c r="AO13" s="45">
        <v>851201</v>
      </c>
      <c r="AP13" s="56">
        <f t="shared" si="16"/>
        <v>102.2097013513847</v>
      </c>
      <c r="AQ13" s="45">
        <v>9</v>
      </c>
      <c r="AR13" s="101">
        <v>851693</v>
      </c>
      <c r="AS13" s="102">
        <f t="shared" si="17"/>
        <v>2365.813888888889</v>
      </c>
      <c r="AT13" s="90">
        <v>2</v>
      </c>
      <c r="AU13" s="90">
        <v>816848</v>
      </c>
      <c r="AV13" s="103">
        <f t="shared" si="18"/>
        <v>104.26578751493545</v>
      </c>
      <c r="AW13" s="90">
        <v>7</v>
      </c>
      <c r="AX13" s="20">
        <v>1.7</v>
      </c>
      <c r="AY13" s="157">
        <v>9.8</v>
      </c>
      <c r="AZ13" s="95">
        <f t="shared" si="19"/>
        <v>11.5</v>
      </c>
      <c r="BA13" s="159">
        <f t="shared" si="20"/>
        <v>34.22619047619048</v>
      </c>
      <c r="BB13" s="45">
        <v>2</v>
      </c>
      <c r="BC13" s="103">
        <v>4.4</v>
      </c>
      <c r="BD13" s="103">
        <v>13.5</v>
      </c>
      <c r="BE13" s="108">
        <f t="shared" si="21"/>
        <v>17.9</v>
      </c>
      <c r="BF13" s="108">
        <f t="shared" si="22"/>
        <v>49.722222222222214</v>
      </c>
      <c r="BG13" s="90">
        <v>3</v>
      </c>
      <c r="BH13" s="78">
        <v>115</v>
      </c>
      <c r="BI13" s="45">
        <v>173</v>
      </c>
      <c r="BJ13" s="45">
        <v>99</v>
      </c>
      <c r="BK13" s="20">
        <f t="shared" si="23"/>
        <v>150.43478260869566</v>
      </c>
      <c r="BL13" s="45">
        <v>3</v>
      </c>
      <c r="BM13" s="19">
        <f t="shared" si="24"/>
        <v>86.08695652173914</v>
      </c>
      <c r="BN13" s="45">
        <v>1</v>
      </c>
      <c r="BO13" s="89">
        <v>119</v>
      </c>
      <c r="BP13" s="90">
        <v>181</v>
      </c>
      <c r="BQ13" s="90">
        <v>95</v>
      </c>
      <c r="BR13" s="88">
        <f t="shared" si="25"/>
        <v>152.10084033613444</v>
      </c>
      <c r="BS13" s="90">
        <v>3</v>
      </c>
      <c r="BT13" s="88">
        <f t="shared" si="26"/>
        <v>79.83193277310924</v>
      </c>
      <c r="BU13" s="90">
        <v>1</v>
      </c>
      <c r="BV13" s="57">
        <v>837</v>
      </c>
      <c r="BW13" s="57">
        <f t="shared" si="27"/>
        <v>845.4545454545455</v>
      </c>
      <c r="BX13" s="57">
        <v>17</v>
      </c>
      <c r="BY13" s="57">
        <f t="shared" si="28"/>
        <v>727.8260869565217</v>
      </c>
      <c r="BZ13" s="58">
        <v>11</v>
      </c>
      <c r="CA13" s="118">
        <v>981</v>
      </c>
      <c r="CB13" s="118">
        <f t="shared" si="29"/>
        <v>1032.6315789473683</v>
      </c>
      <c r="CC13" s="118">
        <v>16</v>
      </c>
      <c r="CD13" s="118">
        <f t="shared" si="30"/>
        <v>824.3697478991596</v>
      </c>
      <c r="CE13" s="126">
        <v>10</v>
      </c>
      <c r="CF13" s="58">
        <v>11974</v>
      </c>
      <c r="CG13" s="57">
        <f t="shared" si="31"/>
        <v>104121.73913043477</v>
      </c>
      <c r="CH13" s="55">
        <v>9</v>
      </c>
      <c r="CI13" s="126">
        <v>11974</v>
      </c>
      <c r="CJ13" s="118">
        <f t="shared" si="32"/>
        <v>100621.8487394958</v>
      </c>
      <c r="CK13" s="132">
        <v>12</v>
      </c>
      <c r="CL13" s="67">
        <v>5787267</v>
      </c>
      <c r="CM13" s="57">
        <f t="shared" si="33"/>
        <v>50324.06086956522</v>
      </c>
      <c r="CN13" s="60">
        <v>8</v>
      </c>
      <c r="CO13" s="61"/>
      <c r="CP13" s="62"/>
      <c r="CQ13" s="61"/>
      <c r="CR13" s="62"/>
      <c r="CS13" s="62"/>
      <c r="CT13" s="62"/>
      <c r="CU13" s="62"/>
      <c r="CV13" s="62"/>
      <c r="CW13" s="126">
        <v>3939301</v>
      </c>
      <c r="CX13" s="118">
        <f t="shared" si="34"/>
        <v>33103.36974789916</v>
      </c>
      <c r="CY13" s="136">
        <v>15</v>
      </c>
      <c r="CZ13" s="73">
        <f t="shared" si="35"/>
        <v>88</v>
      </c>
      <c r="DA13" s="70">
        <v>3</v>
      </c>
      <c r="DB13" s="73">
        <f t="shared" si="36"/>
        <v>118</v>
      </c>
      <c r="DC13" s="163">
        <v>8</v>
      </c>
      <c r="DD13" s="73">
        <f t="shared" si="39"/>
        <v>-30</v>
      </c>
      <c r="DE13" s="73">
        <f t="shared" si="40"/>
        <v>-5</v>
      </c>
    </row>
    <row r="14" spans="1:109" ht="50.25" customHeight="1">
      <c r="A14" s="64">
        <v>12</v>
      </c>
      <c r="B14" s="65" t="s">
        <v>29</v>
      </c>
      <c r="C14" s="45">
        <v>563</v>
      </c>
      <c r="D14" s="78">
        <v>585</v>
      </c>
      <c r="E14" s="19">
        <f t="shared" si="0"/>
        <v>22</v>
      </c>
      <c r="F14" s="19">
        <v>7</v>
      </c>
      <c r="G14" s="78">
        <v>5</v>
      </c>
      <c r="H14" s="78">
        <f t="shared" si="1"/>
        <v>-2</v>
      </c>
      <c r="I14" s="56">
        <f t="shared" si="2"/>
        <v>12.433392539964476</v>
      </c>
      <c r="J14" s="56">
        <f t="shared" si="3"/>
        <v>8.547008547008549</v>
      </c>
      <c r="K14" s="45">
        <v>1</v>
      </c>
      <c r="L14" s="45">
        <v>9</v>
      </c>
      <c r="M14" s="95">
        <f t="shared" si="4"/>
        <v>-3.8863839929559276</v>
      </c>
      <c r="N14" s="73">
        <f t="shared" si="5"/>
        <v>-8</v>
      </c>
      <c r="O14" s="88">
        <v>12</v>
      </c>
      <c r="P14" s="89">
        <v>14</v>
      </c>
      <c r="Q14" s="84">
        <f t="shared" si="6"/>
        <v>2</v>
      </c>
      <c r="R14" s="56">
        <f t="shared" si="7"/>
        <v>21.314387211367674</v>
      </c>
      <c r="S14" s="56">
        <f t="shared" si="8"/>
        <v>23.931623931623932</v>
      </c>
      <c r="T14" s="45">
        <v>13</v>
      </c>
      <c r="U14" s="45">
        <v>16</v>
      </c>
      <c r="V14" s="95">
        <f t="shared" si="9"/>
        <v>2.6172367202562583</v>
      </c>
      <c r="W14" s="73">
        <f t="shared" si="10"/>
        <v>-3</v>
      </c>
      <c r="X14" s="19">
        <v>67</v>
      </c>
      <c r="Y14" s="45">
        <v>4</v>
      </c>
      <c r="Z14" s="153">
        <v>35</v>
      </c>
      <c r="AA14" s="152">
        <v>2</v>
      </c>
      <c r="AB14" s="73">
        <f t="shared" si="11"/>
        <v>-32</v>
      </c>
      <c r="AC14" s="73">
        <f t="shared" si="12"/>
        <v>2</v>
      </c>
      <c r="AD14" s="63">
        <v>20</v>
      </c>
      <c r="AE14" s="54">
        <f t="shared" si="13"/>
        <v>0.035523978685612786</v>
      </c>
      <c r="AF14" s="55">
        <v>16</v>
      </c>
      <c r="AG14" s="142">
        <v>170.3</v>
      </c>
      <c r="AH14" s="141">
        <f t="shared" si="14"/>
        <v>0.29111111111111115</v>
      </c>
      <c r="AI14" s="146">
        <v>9</v>
      </c>
      <c r="AJ14" s="165">
        <f t="shared" si="37"/>
        <v>0.25558713242549835</v>
      </c>
      <c r="AK14" s="73">
        <f t="shared" si="38"/>
        <v>7</v>
      </c>
      <c r="AL14" s="47">
        <v>465512</v>
      </c>
      <c r="AM14" s="49">
        <f t="shared" si="15"/>
        <v>826.841918294849</v>
      </c>
      <c r="AN14" s="45">
        <v>17</v>
      </c>
      <c r="AO14" s="45">
        <v>463615</v>
      </c>
      <c r="AP14" s="56">
        <f t="shared" si="16"/>
        <v>100.4091757169203</v>
      </c>
      <c r="AQ14" s="45">
        <v>15</v>
      </c>
      <c r="AR14" s="104">
        <v>781938</v>
      </c>
      <c r="AS14" s="102">
        <f t="shared" si="17"/>
        <v>1336.6461538461538</v>
      </c>
      <c r="AT14" s="90">
        <v>14</v>
      </c>
      <c r="AU14" s="90">
        <v>780250</v>
      </c>
      <c r="AV14" s="103">
        <f t="shared" si="18"/>
        <v>100.21634091637294</v>
      </c>
      <c r="AW14" s="90">
        <v>12</v>
      </c>
      <c r="AX14" s="20">
        <v>3.9</v>
      </c>
      <c r="AY14" s="157">
        <v>24.4</v>
      </c>
      <c r="AZ14" s="95">
        <f t="shared" si="19"/>
        <v>28.299999999999997</v>
      </c>
      <c r="BA14" s="159">
        <f t="shared" si="20"/>
        <v>50.26642984014209</v>
      </c>
      <c r="BB14" s="45">
        <v>5</v>
      </c>
      <c r="BC14" s="108">
        <v>6.5</v>
      </c>
      <c r="BD14" s="108">
        <v>30</v>
      </c>
      <c r="BE14" s="108">
        <f t="shared" si="21"/>
        <v>36.5</v>
      </c>
      <c r="BF14" s="108">
        <f t="shared" si="22"/>
        <v>62.39316239316239</v>
      </c>
      <c r="BG14" s="90">
        <v>6</v>
      </c>
      <c r="BH14" s="78">
        <v>204</v>
      </c>
      <c r="BI14" s="19">
        <v>180</v>
      </c>
      <c r="BJ14" s="19">
        <v>105</v>
      </c>
      <c r="BK14" s="20">
        <f t="shared" si="23"/>
        <v>88.23529411764706</v>
      </c>
      <c r="BL14" s="19">
        <v>8</v>
      </c>
      <c r="BM14" s="19">
        <f t="shared" si="24"/>
        <v>51.470588235294116</v>
      </c>
      <c r="BN14" s="19">
        <v>4</v>
      </c>
      <c r="BO14" s="89">
        <v>197</v>
      </c>
      <c r="BP14" s="88">
        <v>183</v>
      </c>
      <c r="BQ14" s="88">
        <v>101</v>
      </c>
      <c r="BR14" s="88">
        <f t="shared" si="25"/>
        <v>92.89340101522842</v>
      </c>
      <c r="BS14" s="88">
        <v>8</v>
      </c>
      <c r="BT14" s="88">
        <f t="shared" si="26"/>
        <v>51.26903553299492</v>
      </c>
      <c r="BU14" s="88">
        <v>4</v>
      </c>
      <c r="BV14" s="26">
        <v>2022</v>
      </c>
      <c r="BW14" s="57">
        <f t="shared" si="27"/>
        <v>1925.7142857142856</v>
      </c>
      <c r="BX14" s="57">
        <v>10</v>
      </c>
      <c r="BY14" s="57">
        <f t="shared" si="28"/>
        <v>991.1764705882354</v>
      </c>
      <c r="BZ14" s="58">
        <v>8</v>
      </c>
      <c r="CA14" s="119">
        <v>1872</v>
      </c>
      <c r="CB14" s="118">
        <f t="shared" si="29"/>
        <v>1853.4653465346532</v>
      </c>
      <c r="CC14" s="118">
        <v>12</v>
      </c>
      <c r="CD14" s="118">
        <f t="shared" si="30"/>
        <v>950.253807106599</v>
      </c>
      <c r="CE14" s="126">
        <v>8</v>
      </c>
      <c r="CF14" s="29">
        <v>19143</v>
      </c>
      <c r="CG14" s="57">
        <f t="shared" si="31"/>
        <v>93838.23529411765</v>
      </c>
      <c r="CH14" s="55">
        <v>12</v>
      </c>
      <c r="CI14" s="130">
        <v>20693</v>
      </c>
      <c r="CJ14" s="118">
        <f t="shared" si="32"/>
        <v>105040.60913705584</v>
      </c>
      <c r="CK14" s="132">
        <v>10</v>
      </c>
      <c r="CL14" s="29">
        <v>9324788</v>
      </c>
      <c r="CM14" s="57">
        <f t="shared" si="33"/>
        <v>45709.74509803922</v>
      </c>
      <c r="CN14" s="60">
        <v>12</v>
      </c>
      <c r="CO14" s="66"/>
      <c r="CP14" s="31"/>
      <c r="CQ14" s="66"/>
      <c r="CR14" s="31"/>
      <c r="CS14" s="32"/>
      <c r="CT14" s="32"/>
      <c r="CU14" s="31"/>
      <c r="CV14" s="31"/>
      <c r="CW14" s="130">
        <v>10535608</v>
      </c>
      <c r="CX14" s="118">
        <f t="shared" si="34"/>
        <v>53480.243654822334</v>
      </c>
      <c r="CY14" s="136">
        <v>8</v>
      </c>
      <c r="CZ14" s="73">
        <f t="shared" si="35"/>
        <v>125</v>
      </c>
      <c r="DA14" s="71">
        <v>11</v>
      </c>
      <c r="DB14" s="73">
        <f t="shared" si="36"/>
        <v>118</v>
      </c>
      <c r="DC14" s="164">
        <v>8</v>
      </c>
      <c r="DD14" s="73">
        <f t="shared" si="39"/>
        <v>7</v>
      </c>
      <c r="DE14" s="73">
        <f t="shared" si="40"/>
        <v>3</v>
      </c>
    </row>
    <row r="15" spans="1:109" ht="49.5" customHeight="1">
      <c r="A15" s="50">
        <v>7</v>
      </c>
      <c r="B15" s="51" t="s">
        <v>31</v>
      </c>
      <c r="C15" s="45">
        <v>892</v>
      </c>
      <c r="D15" s="78">
        <v>820</v>
      </c>
      <c r="E15" s="19">
        <f t="shared" si="0"/>
        <v>-72</v>
      </c>
      <c r="F15" s="45">
        <v>8</v>
      </c>
      <c r="G15" s="78">
        <v>7</v>
      </c>
      <c r="H15" s="78">
        <f t="shared" si="1"/>
        <v>-1</v>
      </c>
      <c r="I15" s="56">
        <f t="shared" si="2"/>
        <v>8.968609865470851</v>
      </c>
      <c r="J15" s="56">
        <f t="shared" si="3"/>
        <v>8.536585365853659</v>
      </c>
      <c r="K15" s="45">
        <v>7</v>
      </c>
      <c r="L15" s="45">
        <v>9</v>
      </c>
      <c r="M15" s="95">
        <f t="shared" si="4"/>
        <v>-0.43202449961719225</v>
      </c>
      <c r="N15" s="73">
        <f t="shared" si="5"/>
        <v>-2</v>
      </c>
      <c r="O15" s="90">
        <v>15</v>
      </c>
      <c r="P15" s="89">
        <v>12</v>
      </c>
      <c r="Q15" s="84">
        <f t="shared" si="6"/>
        <v>-3</v>
      </c>
      <c r="R15" s="56">
        <f t="shared" si="7"/>
        <v>16.816143497757846</v>
      </c>
      <c r="S15" s="56">
        <f t="shared" si="8"/>
        <v>14.634146341463415</v>
      </c>
      <c r="T15" s="45">
        <v>8</v>
      </c>
      <c r="U15" s="45">
        <v>8</v>
      </c>
      <c r="V15" s="95">
        <f t="shared" si="9"/>
        <v>-2.1819971562944307</v>
      </c>
      <c r="W15" s="73">
        <f t="shared" si="10"/>
        <v>0</v>
      </c>
      <c r="X15" s="19">
        <v>40</v>
      </c>
      <c r="Y15" s="45">
        <v>2</v>
      </c>
      <c r="Z15" s="153">
        <v>26</v>
      </c>
      <c r="AA15" s="152">
        <v>1</v>
      </c>
      <c r="AB15" s="73">
        <f t="shared" si="11"/>
        <v>-14</v>
      </c>
      <c r="AC15" s="73">
        <f t="shared" si="12"/>
        <v>1</v>
      </c>
      <c r="AD15" s="63">
        <v>285.8</v>
      </c>
      <c r="AE15" s="54">
        <f t="shared" si="13"/>
        <v>0.3204035874439462</v>
      </c>
      <c r="AF15" s="55">
        <v>9</v>
      </c>
      <c r="AG15" s="142">
        <v>70.4</v>
      </c>
      <c r="AH15" s="141">
        <f t="shared" si="14"/>
        <v>0.08585365853658537</v>
      </c>
      <c r="AI15" s="146">
        <v>15</v>
      </c>
      <c r="AJ15" s="165">
        <f t="shared" si="37"/>
        <v>-0.23454992890736082</v>
      </c>
      <c r="AK15" s="73">
        <f t="shared" si="38"/>
        <v>-6</v>
      </c>
      <c r="AL15" s="47">
        <v>1063233</v>
      </c>
      <c r="AM15" s="49">
        <f t="shared" si="15"/>
        <v>1191.9652466367713</v>
      </c>
      <c r="AN15" s="45">
        <v>13</v>
      </c>
      <c r="AO15" s="45">
        <v>1022744</v>
      </c>
      <c r="AP15" s="56">
        <f t="shared" si="16"/>
        <v>103.95885969509477</v>
      </c>
      <c r="AQ15" s="45">
        <v>8</v>
      </c>
      <c r="AR15" s="104">
        <v>980152</v>
      </c>
      <c r="AS15" s="102">
        <f t="shared" si="17"/>
        <v>1195.3073170731707</v>
      </c>
      <c r="AT15" s="90">
        <v>17</v>
      </c>
      <c r="AU15" s="90">
        <v>877099</v>
      </c>
      <c r="AV15" s="103">
        <f t="shared" si="18"/>
        <v>111.74930082008987</v>
      </c>
      <c r="AW15" s="90">
        <v>6</v>
      </c>
      <c r="AX15" s="20">
        <v>53</v>
      </c>
      <c r="AY15" s="157">
        <v>48.5</v>
      </c>
      <c r="AZ15" s="95">
        <f t="shared" si="19"/>
        <v>101.5</v>
      </c>
      <c r="BA15" s="159">
        <f t="shared" si="20"/>
        <v>113.78923766816143</v>
      </c>
      <c r="BB15" s="45">
        <v>14</v>
      </c>
      <c r="BC15" s="108">
        <v>46.9</v>
      </c>
      <c r="BD15" s="108">
        <v>57.7</v>
      </c>
      <c r="BE15" s="108">
        <f t="shared" si="21"/>
        <v>104.6</v>
      </c>
      <c r="BF15" s="108">
        <f t="shared" si="22"/>
        <v>127.5609756097561</v>
      </c>
      <c r="BG15" s="90">
        <v>15</v>
      </c>
      <c r="BH15" s="78">
        <v>294</v>
      </c>
      <c r="BI15" s="19">
        <v>299</v>
      </c>
      <c r="BJ15" s="19">
        <v>149</v>
      </c>
      <c r="BK15" s="20">
        <f t="shared" si="23"/>
        <v>101.70068027210884</v>
      </c>
      <c r="BL15" s="19">
        <v>4</v>
      </c>
      <c r="BM15" s="19">
        <f t="shared" si="24"/>
        <v>50.68027210884354</v>
      </c>
      <c r="BN15" s="19">
        <v>5</v>
      </c>
      <c r="BO15" s="89">
        <v>292</v>
      </c>
      <c r="BP15" s="88">
        <v>305</v>
      </c>
      <c r="BQ15" s="88">
        <v>149</v>
      </c>
      <c r="BR15" s="88">
        <f t="shared" si="25"/>
        <v>104.45205479452055</v>
      </c>
      <c r="BS15" s="88">
        <v>6</v>
      </c>
      <c r="BT15" s="88">
        <f t="shared" si="26"/>
        <v>51.02739726027398</v>
      </c>
      <c r="BU15" s="88">
        <v>5</v>
      </c>
      <c r="BV15" s="26">
        <v>3698</v>
      </c>
      <c r="BW15" s="57">
        <f t="shared" si="27"/>
        <v>2481.8791946308725</v>
      </c>
      <c r="BX15" s="57">
        <v>6</v>
      </c>
      <c r="BY15" s="57">
        <f t="shared" si="28"/>
        <v>1257.8231292517007</v>
      </c>
      <c r="BZ15" s="58">
        <v>5</v>
      </c>
      <c r="CA15" s="119">
        <v>4102</v>
      </c>
      <c r="CB15" s="118">
        <f t="shared" si="29"/>
        <v>2753.0201342281875</v>
      </c>
      <c r="CC15" s="118">
        <v>5</v>
      </c>
      <c r="CD15" s="118">
        <f t="shared" si="30"/>
        <v>1404.7945205479452</v>
      </c>
      <c r="CE15" s="126">
        <v>5</v>
      </c>
      <c r="CF15" s="29">
        <v>26082</v>
      </c>
      <c r="CG15" s="57">
        <f t="shared" si="31"/>
        <v>88714.28571428571</v>
      </c>
      <c r="CH15" s="55">
        <v>13</v>
      </c>
      <c r="CI15" s="130">
        <v>27135</v>
      </c>
      <c r="CJ15" s="118">
        <f t="shared" si="32"/>
        <v>92928.08219178082</v>
      </c>
      <c r="CK15" s="132">
        <v>13</v>
      </c>
      <c r="CL15" s="29">
        <v>14859716</v>
      </c>
      <c r="CM15" s="57">
        <f t="shared" si="33"/>
        <v>50543.251700680274</v>
      </c>
      <c r="CN15" s="60">
        <v>7</v>
      </c>
      <c r="CO15" s="66"/>
      <c r="CP15" s="31"/>
      <c r="CQ15" s="66"/>
      <c r="CR15" s="31"/>
      <c r="CS15" s="32"/>
      <c r="CT15" s="32"/>
      <c r="CU15" s="31"/>
      <c r="CV15" s="31"/>
      <c r="CW15" s="130">
        <v>10027068</v>
      </c>
      <c r="CX15" s="118">
        <f t="shared" si="34"/>
        <v>34339.27397260274</v>
      </c>
      <c r="CY15" s="136">
        <v>14</v>
      </c>
      <c r="CZ15" s="73">
        <f t="shared" si="35"/>
        <v>101</v>
      </c>
      <c r="DA15" s="71">
        <v>5</v>
      </c>
      <c r="DB15" s="73">
        <f t="shared" si="36"/>
        <v>119</v>
      </c>
      <c r="DC15" s="164">
        <v>9</v>
      </c>
      <c r="DD15" s="73">
        <f t="shared" si="39"/>
        <v>-18</v>
      </c>
      <c r="DE15" s="73">
        <f t="shared" si="40"/>
        <v>-4</v>
      </c>
    </row>
    <row r="16" spans="1:109" ht="50.25" customHeight="1">
      <c r="A16" s="64">
        <v>11</v>
      </c>
      <c r="B16" s="65" t="s">
        <v>32</v>
      </c>
      <c r="C16" s="45">
        <v>1002</v>
      </c>
      <c r="D16" s="78">
        <v>922</v>
      </c>
      <c r="E16" s="19">
        <f t="shared" si="0"/>
        <v>-80</v>
      </c>
      <c r="F16" s="19">
        <v>10</v>
      </c>
      <c r="G16" s="78">
        <v>11</v>
      </c>
      <c r="H16" s="78">
        <f t="shared" si="1"/>
        <v>1</v>
      </c>
      <c r="I16" s="56">
        <f t="shared" si="2"/>
        <v>9.980039920159681</v>
      </c>
      <c r="J16" s="56">
        <f t="shared" si="3"/>
        <v>11.93058568329718</v>
      </c>
      <c r="K16" s="45">
        <v>5</v>
      </c>
      <c r="L16" s="45">
        <v>4</v>
      </c>
      <c r="M16" s="95">
        <f t="shared" si="4"/>
        <v>1.950545763137498</v>
      </c>
      <c r="N16" s="73">
        <f t="shared" si="5"/>
        <v>1</v>
      </c>
      <c r="O16" s="88">
        <v>20</v>
      </c>
      <c r="P16" s="89">
        <v>13</v>
      </c>
      <c r="Q16" s="84">
        <f t="shared" si="6"/>
        <v>-7</v>
      </c>
      <c r="R16" s="56">
        <f t="shared" si="7"/>
        <v>19.960079840319363</v>
      </c>
      <c r="S16" s="56">
        <f t="shared" si="8"/>
        <v>14.099783080260304</v>
      </c>
      <c r="T16" s="45">
        <v>12</v>
      </c>
      <c r="U16" s="45">
        <v>7</v>
      </c>
      <c r="V16" s="95">
        <f t="shared" si="9"/>
        <v>-5.860296760059059</v>
      </c>
      <c r="W16" s="73">
        <f t="shared" si="10"/>
        <v>5</v>
      </c>
      <c r="X16" s="19">
        <v>107</v>
      </c>
      <c r="Y16" s="45">
        <v>14</v>
      </c>
      <c r="Z16" s="153">
        <v>75</v>
      </c>
      <c r="AA16" s="152">
        <v>14</v>
      </c>
      <c r="AB16" s="73">
        <f t="shared" si="11"/>
        <v>-32</v>
      </c>
      <c r="AC16" s="73">
        <f t="shared" si="12"/>
        <v>0</v>
      </c>
      <c r="AD16" s="63">
        <v>372.6</v>
      </c>
      <c r="AE16" s="54">
        <f t="shared" si="13"/>
        <v>0.3718562874251497</v>
      </c>
      <c r="AF16" s="55">
        <v>8</v>
      </c>
      <c r="AG16" s="142">
        <v>653.8</v>
      </c>
      <c r="AH16" s="141">
        <f t="shared" si="14"/>
        <v>0.7091106290672451</v>
      </c>
      <c r="AI16" s="146">
        <v>2</v>
      </c>
      <c r="AJ16" s="165">
        <f t="shared" si="37"/>
        <v>0.3372543416420954</v>
      </c>
      <c r="AK16" s="73">
        <f t="shared" si="38"/>
        <v>6</v>
      </c>
      <c r="AL16" s="47">
        <v>1107882</v>
      </c>
      <c r="AM16" s="49">
        <f t="shared" si="15"/>
        <v>1105.6706586826347</v>
      </c>
      <c r="AN16" s="45">
        <v>15</v>
      </c>
      <c r="AO16" s="45">
        <v>1096470</v>
      </c>
      <c r="AP16" s="56">
        <f t="shared" si="16"/>
        <v>101.04079454978248</v>
      </c>
      <c r="AQ16" s="45">
        <v>12</v>
      </c>
      <c r="AR16" s="104">
        <v>1168359</v>
      </c>
      <c r="AS16" s="102">
        <f t="shared" si="17"/>
        <v>1267.2006507592191</v>
      </c>
      <c r="AT16" s="90">
        <v>15</v>
      </c>
      <c r="AU16" s="90">
        <v>1168290</v>
      </c>
      <c r="AV16" s="103">
        <f t="shared" si="18"/>
        <v>100.00590606784274</v>
      </c>
      <c r="AW16" s="90">
        <v>14</v>
      </c>
      <c r="AX16" s="20">
        <v>9</v>
      </c>
      <c r="AY16" s="157">
        <v>43.4</v>
      </c>
      <c r="AZ16" s="95">
        <f t="shared" si="19"/>
        <v>52.4</v>
      </c>
      <c r="BA16" s="159">
        <f t="shared" si="20"/>
        <v>52.29540918163673</v>
      </c>
      <c r="BB16" s="45">
        <v>6</v>
      </c>
      <c r="BC16" s="108">
        <v>9.1</v>
      </c>
      <c r="BD16" s="108">
        <v>44.2</v>
      </c>
      <c r="BE16" s="108">
        <f t="shared" si="21"/>
        <v>53.300000000000004</v>
      </c>
      <c r="BF16" s="108">
        <f t="shared" si="22"/>
        <v>57.80911062906725</v>
      </c>
      <c r="BG16" s="90">
        <v>4</v>
      </c>
      <c r="BH16" s="78">
        <v>319</v>
      </c>
      <c r="BI16" s="19">
        <v>269</v>
      </c>
      <c r="BJ16" s="19">
        <v>110</v>
      </c>
      <c r="BK16" s="20">
        <f t="shared" si="23"/>
        <v>84.32601880877742</v>
      </c>
      <c r="BL16" s="19">
        <v>9</v>
      </c>
      <c r="BM16" s="19">
        <f t="shared" si="24"/>
        <v>34.48275862068966</v>
      </c>
      <c r="BN16" s="19">
        <v>12</v>
      </c>
      <c r="BO16" s="89">
        <v>313</v>
      </c>
      <c r="BP16" s="88">
        <v>265</v>
      </c>
      <c r="BQ16" s="88">
        <v>105</v>
      </c>
      <c r="BR16" s="88">
        <f t="shared" si="25"/>
        <v>84.66453674121406</v>
      </c>
      <c r="BS16" s="88">
        <v>10</v>
      </c>
      <c r="BT16" s="88">
        <f t="shared" si="26"/>
        <v>33.54632587859425</v>
      </c>
      <c r="BU16" s="88">
        <v>12</v>
      </c>
      <c r="BV16" s="26">
        <v>1774</v>
      </c>
      <c r="BW16" s="57">
        <f t="shared" si="27"/>
        <v>1612.727272727273</v>
      </c>
      <c r="BX16" s="57">
        <v>13</v>
      </c>
      <c r="BY16" s="57">
        <f t="shared" si="28"/>
        <v>556.1128526645768</v>
      </c>
      <c r="BZ16" s="58">
        <v>12</v>
      </c>
      <c r="CA16" s="119">
        <v>1819</v>
      </c>
      <c r="CB16" s="118">
        <f t="shared" si="29"/>
        <v>1732.3809523809523</v>
      </c>
      <c r="CC16" s="118">
        <v>13</v>
      </c>
      <c r="CD16" s="118">
        <f t="shared" si="30"/>
        <v>581.1501597444089</v>
      </c>
      <c r="CE16" s="126">
        <v>12</v>
      </c>
      <c r="CF16" s="29">
        <v>50292</v>
      </c>
      <c r="CG16" s="57">
        <f t="shared" si="31"/>
        <v>157655.1724137931</v>
      </c>
      <c r="CH16" s="55">
        <v>4</v>
      </c>
      <c r="CI16" s="130">
        <v>52127</v>
      </c>
      <c r="CJ16" s="118">
        <f t="shared" si="32"/>
        <v>166539.93610223642</v>
      </c>
      <c r="CK16" s="132">
        <v>4</v>
      </c>
      <c r="CL16" s="29">
        <v>12547284</v>
      </c>
      <c r="CM16" s="57">
        <f t="shared" si="33"/>
        <v>39333.17868338558</v>
      </c>
      <c r="CN16" s="60">
        <v>13</v>
      </c>
      <c r="CO16" s="66">
        <v>75.5</v>
      </c>
      <c r="CP16" s="31">
        <v>5</v>
      </c>
      <c r="CQ16" s="66">
        <v>46.3</v>
      </c>
      <c r="CR16" s="31">
        <v>7</v>
      </c>
      <c r="CS16" s="32">
        <v>6</v>
      </c>
      <c r="CT16" s="32">
        <v>5</v>
      </c>
      <c r="CU16" s="31">
        <f>CP16+CR16+CS16+CT16</f>
        <v>23</v>
      </c>
      <c r="CV16" s="31">
        <v>11</v>
      </c>
      <c r="CW16" s="130">
        <v>13946205</v>
      </c>
      <c r="CX16" s="118">
        <f t="shared" si="34"/>
        <v>44556.565495207666</v>
      </c>
      <c r="CY16" s="136">
        <v>11</v>
      </c>
      <c r="CZ16" s="73">
        <f t="shared" si="35"/>
        <v>135</v>
      </c>
      <c r="DA16" s="71">
        <v>14</v>
      </c>
      <c r="DB16" s="73">
        <f t="shared" si="36"/>
        <v>122</v>
      </c>
      <c r="DC16" s="164">
        <v>10</v>
      </c>
      <c r="DD16" s="73">
        <f t="shared" si="39"/>
        <v>13</v>
      </c>
      <c r="DE16" s="73">
        <f t="shared" si="40"/>
        <v>4</v>
      </c>
    </row>
    <row r="17" spans="1:109" ht="50.25" customHeight="1">
      <c r="A17" s="81">
        <v>14</v>
      </c>
      <c r="B17" s="82" t="s">
        <v>38</v>
      </c>
      <c r="C17" s="48">
        <v>595</v>
      </c>
      <c r="D17" s="79">
        <v>691</v>
      </c>
      <c r="E17" s="19">
        <f t="shared" si="0"/>
        <v>96</v>
      </c>
      <c r="F17" s="33">
        <v>4</v>
      </c>
      <c r="G17" s="79">
        <v>6</v>
      </c>
      <c r="H17" s="78">
        <f t="shared" si="1"/>
        <v>2</v>
      </c>
      <c r="I17" s="56">
        <f t="shared" si="2"/>
        <v>6.722689075630252</v>
      </c>
      <c r="J17" s="56">
        <f t="shared" si="3"/>
        <v>8.683068017366137</v>
      </c>
      <c r="K17" s="45">
        <v>11</v>
      </c>
      <c r="L17" s="45">
        <v>8</v>
      </c>
      <c r="M17" s="95">
        <f t="shared" si="4"/>
        <v>1.9603789417358852</v>
      </c>
      <c r="N17" s="73">
        <f t="shared" si="5"/>
        <v>3</v>
      </c>
      <c r="O17" s="94">
        <v>14</v>
      </c>
      <c r="P17" s="92">
        <v>5</v>
      </c>
      <c r="Q17" s="84">
        <f t="shared" si="6"/>
        <v>-9</v>
      </c>
      <c r="R17" s="56">
        <f t="shared" si="7"/>
        <v>23.52941176470588</v>
      </c>
      <c r="S17" s="56">
        <f t="shared" si="8"/>
        <v>7.23589001447178</v>
      </c>
      <c r="T17" s="45">
        <v>15</v>
      </c>
      <c r="U17" s="45">
        <v>1</v>
      </c>
      <c r="V17" s="95">
        <f t="shared" si="9"/>
        <v>-16.2935217502341</v>
      </c>
      <c r="W17" s="73">
        <f t="shared" si="10"/>
        <v>14</v>
      </c>
      <c r="X17" s="48">
        <v>65</v>
      </c>
      <c r="Y17" s="48">
        <v>3</v>
      </c>
      <c r="Z17" s="154">
        <v>71</v>
      </c>
      <c r="AA17" s="154">
        <v>10</v>
      </c>
      <c r="AB17" s="73">
        <f t="shared" si="11"/>
        <v>6</v>
      </c>
      <c r="AC17" s="73">
        <f t="shared" si="12"/>
        <v>-7</v>
      </c>
      <c r="AD17" s="63">
        <v>312.1</v>
      </c>
      <c r="AE17" s="54">
        <f t="shared" si="13"/>
        <v>0.5245378151260505</v>
      </c>
      <c r="AF17" s="55">
        <v>5</v>
      </c>
      <c r="AG17" s="142">
        <v>0</v>
      </c>
      <c r="AH17" s="141">
        <f t="shared" si="14"/>
        <v>0</v>
      </c>
      <c r="AI17" s="146">
        <v>16</v>
      </c>
      <c r="AJ17" s="165">
        <f t="shared" si="37"/>
        <v>-0.5245378151260505</v>
      </c>
      <c r="AK17" s="73">
        <f t="shared" si="38"/>
        <v>-11</v>
      </c>
      <c r="AL17" s="52">
        <v>1271713</v>
      </c>
      <c r="AM17" s="49">
        <f t="shared" si="15"/>
        <v>2137.3327731092436</v>
      </c>
      <c r="AN17" s="45">
        <v>5</v>
      </c>
      <c r="AO17" s="48">
        <v>1156595</v>
      </c>
      <c r="AP17" s="56">
        <f t="shared" si="16"/>
        <v>109.95318153718459</v>
      </c>
      <c r="AQ17" s="48">
        <v>2</v>
      </c>
      <c r="AR17" s="101">
        <v>1183616</v>
      </c>
      <c r="AS17" s="102">
        <f t="shared" si="17"/>
        <v>1712.903039073806</v>
      </c>
      <c r="AT17" s="90">
        <v>5</v>
      </c>
      <c r="AU17" s="91">
        <v>998907</v>
      </c>
      <c r="AV17" s="103">
        <f t="shared" si="18"/>
        <v>118.491110784087</v>
      </c>
      <c r="AW17" s="91">
        <v>5</v>
      </c>
      <c r="AX17" s="20">
        <v>7.8</v>
      </c>
      <c r="AY17" s="157">
        <v>39.2</v>
      </c>
      <c r="AZ17" s="95">
        <f t="shared" si="19"/>
        <v>47</v>
      </c>
      <c r="BA17" s="159">
        <f t="shared" si="20"/>
        <v>78.99159663865547</v>
      </c>
      <c r="BB17" s="45">
        <v>12</v>
      </c>
      <c r="BC17" s="103">
        <v>12.5</v>
      </c>
      <c r="BD17" s="103">
        <v>62.8</v>
      </c>
      <c r="BE17" s="108">
        <f t="shared" si="21"/>
        <v>75.3</v>
      </c>
      <c r="BF17" s="108">
        <f t="shared" si="22"/>
        <v>108.972503617945</v>
      </c>
      <c r="BG17" s="90">
        <v>14</v>
      </c>
      <c r="BH17" s="79">
        <v>242</v>
      </c>
      <c r="BI17" s="45">
        <v>177</v>
      </c>
      <c r="BJ17" s="45">
        <v>77</v>
      </c>
      <c r="BK17" s="20">
        <f t="shared" si="23"/>
        <v>73.14049586776859</v>
      </c>
      <c r="BL17" s="45">
        <v>12</v>
      </c>
      <c r="BM17" s="19">
        <f t="shared" si="24"/>
        <v>31.818181818181817</v>
      </c>
      <c r="BN17" s="45">
        <v>13</v>
      </c>
      <c r="BO17" s="92">
        <v>243</v>
      </c>
      <c r="BP17" s="90">
        <v>181</v>
      </c>
      <c r="BQ17" s="90">
        <v>81</v>
      </c>
      <c r="BR17" s="88">
        <f t="shared" si="25"/>
        <v>74.48559670781893</v>
      </c>
      <c r="BS17" s="90">
        <v>11</v>
      </c>
      <c r="BT17" s="88">
        <f t="shared" si="26"/>
        <v>33.33333333333333</v>
      </c>
      <c r="BU17" s="90">
        <v>13</v>
      </c>
      <c r="BV17" s="57">
        <v>993</v>
      </c>
      <c r="BW17" s="57">
        <f t="shared" si="27"/>
        <v>1289.6103896103898</v>
      </c>
      <c r="BX17" s="57">
        <v>15</v>
      </c>
      <c r="BY17" s="57">
        <f t="shared" si="28"/>
        <v>410.33057851239676</v>
      </c>
      <c r="BZ17" s="58">
        <v>14</v>
      </c>
      <c r="CA17" s="118">
        <v>1230</v>
      </c>
      <c r="CB17" s="118">
        <f t="shared" si="29"/>
        <v>1518.5185185185185</v>
      </c>
      <c r="CC17" s="118">
        <v>14</v>
      </c>
      <c r="CD17" s="118">
        <f t="shared" si="30"/>
        <v>506.17283950617286</v>
      </c>
      <c r="CE17" s="126">
        <v>14</v>
      </c>
      <c r="CF17" s="58">
        <v>20077</v>
      </c>
      <c r="CG17" s="57">
        <f t="shared" si="31"/>
        <v>82962.80991735538</v>
      </c>
      <c r="CH17" s="55">
        <v>14</v>
      </c>
      <c r="CI17" s="126">
        <v>21092</v>
      </c>
      <c r="CJ17" s="118">
        <f t="shared" si="32"/>
        <v>86798.35390946502</v>
      </c>
      <c r="CK17" s="132">
        <v>14</v>
      </c>
      <c r="CL17" s="29">
        <v>13485980</v>
      </c>
      <c r="CM17" s="57">
        <f t="shared" si="33"/>
        <v>55727.19008264463</v>
      </c>
      <c r="CN17" s="60">
        <v>5</v>
      </c>
      <c r="CO17" s="61"/>
      <c r="CP17" s="62"/>
      <c r="CQ17" s="61"/>
      <c r="CR17" s="62"/>
      <c r="CS17" s="62"/>
      <c r="CT17" s="62"/>
      <c r="CU17" s="62"/>
      <c r="CV17" s="62"/>
      <c r="CW17" s="126">
        <v>15053765</v>
      </c>
      <c r="CX17" s="118">
        <f t="shared" si="34"/>
        <v>61949.65020576132</v>
      </c>
      <c r="CY17" s="136">
        <v>5</v>
      </c>
      <c r="CZ17" s="73">
        <f t="shared" si="35"/>
        <v>126</v>
      </c>
      <c r="DA17" s="70">
        <v>12</v>
      </c>
      <c r="DB17" s="73">
        <f t="shared" si="36"/>
        <v>130</v>
      </c>
      <c r="DC17" s="163">
        <v>11</v>
      </c>
      <c r="DD17" s="73">
        <f t="shared" si="39"/>
        <v>-4</v>
      </c>
      <c r="DE17" s="73">
        <f t="shared" si="40"/>
        <v>1</v>
      </c>
    </row>
    <row r="18" spans="1:109" ht="50.25" customHeight="1">
      <c r="A18" s="64">
        <v>17</v>
      </c>
      <c r="B18" s="65" t="s">
        <v>33</v>
      </c>
      <c r="C18" s="45">
        <v>588</v>
      </c>
      <c r="D18" s="78">
        <v>596</v>
      </c>
      <c r="E18" s="19">
        <f t="shared" si="0"/>
        <v>8</v>
      </c>
      <c r="F18" s="19">
        <v>3</v>
      </c>
      <c r="G18" s="78">
        <v>8</v>
      </c>
      <c r="H18" s="78">
        <f t="shared" si="1"/>
        <v>5</v>
      </c>
      <c r="I18" s="56">
        <f t="shared" si="2"/>
        <v>5.1020408163265305</v>
      </c>
      <c r="J18" s="56">
        <f t="shared" si="3"/>
        <v>13.422818791946309</v>
      </c>
      <c r="K18" s="45">
        <v>16</v>
      </c>
      <c r="L18" s="45">
        <v>3</v>
      </c>
      <c r="M18" s="95">
        <f t="shared" si="4"/>
        <v>8.320777975619778</v>
      </c>
      <c r="N18" s="73">
        <f t="shared" si="5"/>
        <v>13</v>
      </c>
      <c r="O18" s="88">
        <v>5</v>
      </c>
      <c r="P18" s="89">
        <v>9</v>
      </c>
      <c r="Q18" s="84">
        <f t="shared" si="6"/>
        <v>4</v>
      </c>
      <c r="R18" s="56">
        <f t="shared" si="7"/>
        <v>8.503401360544219</v>
      </c>
      <c r="S18" s="56">
        <f t="shared" si="8"/>
        <v>15.100671140939598</v>
      </c>
      <c r="T18" s="45">
        <v>2</v>
      </c>
      <c r="U18" s="45">
        <v>9</v>
      </c>
      <c r="V18" s="95">
        <f t="shared" si="9"/>
        <v>6.597269780395379</v>
      </c>
      <c r="W18" s="73">
        <f t="shared" si="10"/>
        <v>-7</v>
      </c>
      <c r="X18" s="45">
        <v>88</v>
      </c>
      <c r="Y18" s="45">
        <v>8</v>
      </c>
      <c r="Z18" s="152">
        <v>85</v>
      </c>
      <c r="AA18" s="152">
        <v>16</v>
      </c>
      <c r="AB18" s="73">
        <f t="shared" si="11"/>
        <v>-3</v>
      </c>
      <c r="AC18" s="73">
        <f t="shared" si="12"/>
        <v>-8</v>
      </c>
      <c r="AD18" s="63">
        <v>359.1</v>
      </c>
      <c r="AE18" s="54">
        <f t="shared" si="13"/>
        <v>0.6107142857142858</v>
      </c>
      <c r="AF18" s="55">
        <v>2</v>
      </c>
      <c r="AG18" s="142">
        <v>110.3</v>
      </c>
      <c r="AH18" s="141">
        <f t="shared" si="14"/>
        <v>0.18506711409395973</v>
      </c>
      <c r="AI18" s="146">
        <v>11</v>
      </c>
      <c r="AJ18" s="165">
        <f t="shared" si="37"/>
        <v>-0.42564717162032606</v>
      </c>
      <c r="AK18" s="73">
        <f t="shared" si="38"/>
        <v>-9</v>
      </c>
      <c r="AL18" s="52">
        <v>1059203</v>
      </c>
      <c r="AM18" s="49">
        <f t="shared" si="15"/>
        <v>1801.3656462585034</v>
      </c>
      <c r="AN18" s="45">
        <v>7</v>
      </c>
      <c r="AO18" s="45">
        <v>911040</v>
      </c>
      <c r="AP18" s="56">
        <f t="shared" si="16"/>
        <v>116.26306199508254</v>
      </c>
      <c r="AQ18" s="45">
        <v>1</v>
      </c>
      <c r="AR18" s="101">
        <v>1414014</v>
      </c>
      <c r="AS18" s="102">
        <f t="shared" si="17"/>
        <v>2372.506711409396</v>
      </c>
      <c r="AT18" s="90">
        <v>1</v>
      </c>
      <c r="AU18" s="90">
        <v>954907</v>
      </c>
      <c r="AV18" s="103">
        <f t="shared" si="18"/>
        <v>148.07871342444867</v>
      </c>
      <c r="AW18" s="90">
        <v>1</v>
      </c>
      <c r="AX18" s="20">
        <v>3.3</v>
      </c>
      <c r="AY18" s="157">
        <v>164</v>
      </c>
      <c r="AZ18" s="95">
        <f t="shared" si="19"/>
        <v>167.3</v>
      </c>
      <c r="BA18" s="159">
        <f t="shared" si="20"/>
        <v>284.5238095238096</v>
      </c>
      <c r="BB18" s="45">
        <v>16</v>
      </c>
      <c r="BC18" s="103">
        <v>4.9</v>
      </c>
      <c r="BD18" s="103">
        <v>43.4</v>
      </c>
      <c r="BE18" s="108">
        <f t="shared" si="21"/>
        <v>48.3</v>
      </c>
      <c r="BF18" s="108">
        <f t="shared" si="22"/>
        <v>81.04026845637584</v>
      </c>
      <c r="BG18" s="90">
        <v>10</v>
      </c>
      <c r="BH18" s="78">
        <v>185</v>
      </c>
      <c r="BI18" s="45">
        <v>26</v>
      </c>
      <c r="BJ18" s="45">
        <v>8</v>
      </c>
      <c r="BK18" s="20">
        <f t="shared" si="23"/>
        <v>14.054054054054054</v>
      </c>
      <c r="BL18" s="45">
        <v>17</v>
      </c>
      <c r="BM18" s="19">
        <f t="shared" si="24"/>
        <v>4.324324324324325</v>
      </c>
      <c r="BN18" s="45">
        <v>17</v>
      </c>
      <c r="BO18" s="89">
        <v>181</v>
      </c>
      <c r="BP18" s="90">
        <v>65</v>
      </c>
      <c r="BQ18" s="90">
        <v>16</v>
      </c>
      <c r="BR18" s="88">
        <f t="shared" si="25"/>
        <v>35.91160220994475</v>
      </c>
      <c r="BS18" s="90">
        <v>16</v>
      </c>
      <c r="BT18" s="88">
        <f t="shared" si="26"/>
        <v>8.83977900552486</v>
      </c>
      <c r="BU18" s="90">
        <v>16</v>
      </c>
      <c r="BV18" s="57">
        <v>105</v>
      </c>
      <c r="BW18" s="57">
        <f t="shared" si="27"/>
        <v>1312.5</v>
      </c>
      <c r="BX18" s="57">
        <v>14</v>
      </c>
      <c r="BY18" s="57">
        <f t="shared" si="28"/>
        <v>56.75675675675676</v>
      </c>
      <c r="BZ18" s="58">
        <v>17</v>
      </c>
      <c r="CA18" s="118">
        <v>237</v>
      </c>
      <c r="CB18" s="118">
        <f t="shared" si="29"/>
        <v>1481.25</v>
      </c>
      <c r="CC18" s="118">
        <v>15</v>
      </c>
      <c r="CD18" s="118">
        <f t="shared" si="30"/>
        <v>130.939226519337</v>
      </c>
      <c r="CE18" s="126">
        <v>16</v>
      </c>
      <c r="CF18" s="58">
        <v>17361</v>
      </c>
      <c r="CG18" s="57">
        <f t="shared" si="31"/>
        <v>93843.24324324324</v>
      </c>
      <c r="CH18" s="55">
        <v>11</v>
      </c>
      <c r="CI18" s="126">
        <v>18539</v>
      </c>
      <c r="CJ18" s="118">
        <f t="shared" si="32"/>
        <v>102425.41436464089</v>
      </c>
      <c r="CK18" s="132">
        <v>11</v>
      </c>
      <c r="CL18" s="29">
        <v>4675500</v>
      </c>
      <c r="CM18" s="57">
        <f t="shared" si="33"/>
        <v>25272.972972972973</v>
      </c>
      <c r="CN18" s="60">
        <v>15</v>
      </c>
      <c r="CO18" s="61"/>
      <c r="CP18" s="62"/>
      <c r="CQ18" s="61"/>
      <c r="CR18" s="62"/>
      <c r="CS18" s="62"/>
      <c r="CT18" s="62"/>
      <c r="CU18" s="62"/>
      <c r="CV18" s="62"/>
      <c r="CW18" s="126">
        <v>8959900</v>
      </c>
      <c r="CX18" s="118">
        <f t="shared" si="34"/>
        <v>49502.20994475138</v>
      </c>
      <c r="CY18" s="136">
        <v>10</v>
      </c>
      <c r="CZ18" s="73">
        <f t="shared" si="35"/>
        <v>143</v>
      </c>
      <c r="DA18" s="70">
        <v>16</v>
      </c>
      <c r="DB18" s="73">
        <f t="shared" si="36"/>
        <v>135</v>
      </c>
      <c r="DC18" s="163">
        <v>12</v>
      </c>
      <c r="DD18" s="73">
        <f t="shared" si="39"/>
        <v>8</v>
      </c>
      <c r="DE18" s="73">
        <f t="shared" si="40"/>
        <v>4</v>
      </c>
    </row>
    <row r="19" spans="1:109" ht="50.25" customHeight="1">
      <c r="A19" s="64">
        <v>10</v>
      </c>
      <c r="B19" s="65" t="s">
        <v>39</v>
      </c>
      <c r="C19" s="45">
        <v>907</v>
      </c>
      <c r="D19" s="78">
        <v>905</v>
      </c>
      <c r="E19" s="19">
        <f t="shared" si="0"/>
        <v>-2</v>
      </c>
      <c r="F19" s="19">
        <v>8</v>
      </c>
      <c r="G19" s="78">
        <v>17</v>
      </c>
      <c r="H19" s="78">
        <f t="shared" si="1"/>
        <v>9</v>
      </c>
      <c r="I19" s="56">
        <f t="shared" si="2"/>
        <v>8.820286659316428</v>
      </c>
      <c r="J19" s="56">
        <f t="shared" si="3"/>
        <v>18.784530386740332</v>
      </c>
      <c r="K19" s="45">
        <v>8</v>
      </c>
      <c r="L19" s="45">
        <v>1</v>
      </c>
      <c r="M19" s="95">
        <f t="shared" si="4"/>
        <v>9.964243727423904</v>
      </c>
      <c r="N19" s="73">
        <f t="shared" si="5"/>
        <v>7</v>
      </c>
      <c r="O19" s="88">
        <v>9</v>
      </c>
      <c r="P19" s="89">
        <v>16</v>
      </c>
      <c r="Q19" s="84">
        <f t="shared" si="6"/>
        <v>7</v>
      </c>
      <c r="R19" s="56">
        <f t="shared" si="7"/>
        <v>9.922822491730981</v>
      </c>
      <c r="S19" s="56">
        <f t="shared" si="8"/>
        <v>17.679558011049725</v>
      </c>
      <c r="T19" s="45">
        <v>3</v>
      </c>
      <c r="U19" s="45">
        <v>11</v>
      </c>
      <c r="V19" s="95">
        <f t="shared" si="9"/>
        <v>7.7567355193187435</v>
      </c>
      <c r="W19" s="73">
        <f t="shared" si="10"/>
        <v>-8</v>
      </c>
      <c r="X19" s="45">
        <v>65</v>
      </c>
      <c r="Y19" s="45">
        <v>3</v>
      </c>
      <c r="Z19" s="152">
        <v>72</v>
      </c>
      <c r="AA19" s="152">
        <v>11</v>
      </c>
      <c r="AB19" s="73">
        <f t="shared" si="11"/>
        <v>7</v>
      </c>
      <c r="AC19" s="73">
        <f t="shared" si="12"/>
        <v>-8</v>
      </c>
      <c r="AD19" s="63">
        <v>111.7</v>
      </c>
      <c r="AE19" s="54">
        <f t="shared" si="13"/>
        <v>0.12315325248070563</v>
      </c>
      <c r="AF19" s="55">
        <v>14</v>
      </c>
      <c r="AG19" s="142">
        <v>85.8</v>
      </c>
      <c r="AH19" s="141">
        <f t="shared" si="14"/>
        <v>0.09480662983425414</v>
      </c>
      <c r="AI19" s="146">
        <v>14</v>
      </c>
      <c r="AJ19" s="165">
        <f t="shared" si="37"/>
        <v>-0.02834662264645149</v>
      </c>
      <c r="AK19" s="73">
        <f t="shared" si="38"/>
        <v>0</v>
      </c>
      <c r="AL19" s="52">
        <v>1345037</v>
      </c>
      <c r="AM19" s="49">
        <f t="shared" si="15"/>
        <v>1482.9514884233738</v>
      </c>
      <c r="AN19" s="45">
        <v>10</v>
      </c>
      <c r="AO19" s="45">
        <v>1241039</v>
      </c>
      <c r="AP19" s="56">
        <f t="shared" si="16"/>
        <v>108.37991392695957</v>
      </c>
      <c r="AQ19" s="45">
        <v>5</v>
      </c>
      <c r="AR19" s="101">
        <v>1459512</v>
      </c>
      <c r="AS19" s="102">
        <f t="shared" si="17"/>
        <v>1612.7204419889504</v>
      </c>
      <c r="AT19" s="90">
        <v>8</v>
      </c>
      <c r="AU19" s="90">
        <v>1185666</v>
      </c>
      <c r="AV19" s="103">
        <f t="shared" si="18"/>
        <v>123.09638633476881</v>
      </c>
      <c r="AW19" s="90">
        <v>3</v>
      </c>
      <c r="AX19" s="20">
        <v>22.6</v>
      </c>
      <c r="AY19" s="157">
        <v>27.4</v>
      </c>
      <c r="AZ19" s="95">
        <f t="shared" si="19"/>
        <v>50</v>
      </c>
      <c r="BA19" s="159">
        <f t="shared" si="20"/>
        <v>55.12679162072767</v>
      </c>
      <c r="BB19" s="45">
        <v>7</v>
      </c>
      <c r="BC19" s="103">
        <v>22.2</v>
      </c>
      <c r="BD19" s="103">
        <v>32.2</v>
      </c>
      <c r="BE19" s="108">
        <f t="shared" si="21"/>
        <v>54.400000000000006</v>
      </c>
      <c r="BF19" s="108">
        <f t="shared" si="22"/>
        <v>60.11049723756907</v>
      </c>
      <c r="BG19" s="90">
        <v>5</v>
      </c>
      <c r="BH19" s="78">
        <v>258</v>
      </c>
      <c r="BI19" s="45">
        <v>179</v>
      </c>
      <c r="BJ19" s="45">
        <v>30</v>
      </c>
      <c r="BK19" s="20">
        <f t="shared" si="23"/>
        <v>69.37984496124031</v>
      </c>
      <c r="BL19" s="45">
        <v>14</v>
      </c>
      <c r="BM19" s="19">
        <f t="shared" si="24"/>
        <v>11.627906976744185</v>
      </c>
      <c r="BN19" s="45">
        <v>16</v>
      </c>
      <c r="BO19" s="89">
        <v>248</v>
      </c>
      <c r="BP19" s="90">
        <v>179</v>
      </c>
      <c r="BQ19" s="90">
        <v>28</v>
      </c>
      <c r="BR19" s="88">
        <f t="shared" si="25"/>
        <v>72.17741935483872</v>
      </c>
      <c r="BS19" s="90">
        <v>12</v>
      </c>
      <c r="BT19" s="88">
        <f t="shared" si="26"/>
        <v>11.29032258064516</v>
      </c>
      <c r="BU19" s="90">
        <v>15</v>
      </c>
      <c r="BV19" s="57">
        <v>361</v>
      </c>
      <c r="BW19" s="57">
        <f t="shared" si="27"/>
        <v>1203.3333333333333</v>
      </c>
      <c r="BX19" s="57">
        <v>16</v>
      </c>
      <c r="BY19" s="57">
        <f t="shared" si="28"/>
        <v>139.92248062015506</v>
      </c>
      <c r="BZ19" s="58">
        <v>16</v>
      </c>
      <c r="CA19" s="118">
        <v>260</v>
      </c>
      <c r="CB19" s="118">
        <f t="shared" si="29"/>
        <v>928.5714285714287</v>
      </c>
      <c r="CC19" s="118">
        <v>17</v>
      </c>
      <c r="CD19" s="118">
        <f t="shared" si="30"/>
        <v>104.83870967741935</v>
      </c>
      <c r="CE19" s="126">
        <v>17</v>
      </c>
      <c r="CF19" s="58">
        <v>31856</v>
      </c>
      <c r="CG19" s="57">
        <f t="shared" si="31"/>
        <v>123472.86821705427</v>
      </c>
      <c r="CH19" s="55">
        <v>8</v>
      </c>
      <c r="CI19" s="126">
        <v>33006</v>
      </c>
      <c r="CJ19" s="118">
        <f t="shared" si="32"/>
        <v>133088.70967741936</v>
      </c>
      <c r="CK19" s="132">
        <v>7</v>
      </c>
      <c r="CL19" s="29">
        <v>14995234</v>
      </c>
      <c r="CM19" s="57">
        <f t="shared" si="33"/>
        <v>58121.06201550388</v>
      </c>
      <c r="CN19" s="60">
        <v>4</v>
      </c>
      <c r="CO19" s="61"/>
      <c r="CP19" s="62"/>
      <c r="CQ19" s="61"/>
      <c r="CR19" s="62"/>
      <c r="CS19" s="62"/>
      <c r="CT19" s="62"/>
      <c r="CU19" s="62"/>
      <c r="CV19" s="62"/>
      <c r="CW19" s="126">
        <v>7862046</v>
      </c>
      <c r="CX19" s="118">
        <f t="shared" si="34"/>
        <v>31701.798387096773</v>
      </c>
      <c r="CY19" s="136">
        <v>16</v>
      </c>
      <c r="CZ19" s="73">
        <f t="shared" si="35"/>
        <v>124</v>
      </c>
      <c r="DA19" s="70">
        <v>10</v>
      </c>
      <c r="DB19" s="73">
        <f t="shared" si="36"/>
        <v>137</v>
      </c>
      <c r="DC19" s="163">
        <v>13</v>
      </c>
      <c r="DD19" s="73">
        <f t="shared" si="39"/>
        <v>-13</v>
      </c>
      <c r="DE19" s="73">
        <f t="shared" si="40"/>
        <v>-3</v>
      </c>
    </row>
    <row r="20" spans="1:109" ht="50.25" customHeight="1">
      <c r="A20" s="64">
        <v>15</v>
      </c>
      <c r="B20" s="65" t="s">
        <v>36</v>
      </c>
      <c r="C20" s="45">
        <v>1082</v>
      </c>
      <c r="D20" s="78">
        <v>979</v>
      </c>
      <c r="E20" s="19">
        <f t="shared" si="0"/>
        <v>-103</v>
      </c>
      <c r="F20" s="19">
        <v>6</v>
      </c>
      <c r="G20" s="78">
        <v>6</v>
      </c>
      <c r="H20" s="78">
        <f t="shared" si="1"/>
        <v>0</v>
      </c>
      <c r="I20" s="56">
        <f t="shared" si="2"/>
        <v>5.545286506469501</v>
      </c>
      <c r="J20" s="56">
        <f t="shared" si="3"/>
        <v>6.1287027579162405</v>
      </c>
      <c r="K20" s="45">
        <v>14</v>
      </c>
      <c r="L20" s="45">
        <v>13</v>
      </c>
      <c r="M20" s="95">
        <f t="shared" si="4"/>
        <v>0.5834162514467396</v>
      </c>
      <c r="N20" s="73">
        <f t="shared" si="5"/>
        <v>1</v>
      </c>
      <c r="O20" s="88">
        <v>8</v>
      </c>
      <c r="P20" s="89">
        <v>19</v>
      </c>
      <c r="Q20" s="84">
        <f t="shared" si="6"/>
        <v>11</v>
      </c>
      <c r="R20" s="56">
        <f t="shared" si="7"/>
        <v>7.393715341959335</v>
      </c>
      <c r="S20" s="56">
        <f t="shared" si="8"/>
        <v>19.40755873340143</v>
      </c>
      <c r="T20" s="45">
        <v>1</v>
      </c>
      <c r="U20" s="45">
        <v>14</v>
      </c>
      <c r="V20" s="95">
        <f t="shared" si="9"/>
        <v>12.013843391442094</v>
      </c>
      <c r="W20" s="73">
        <f t="shared" si="10"/>
        <v>-13</v>
      </c>
      <c r="X20" s="45">
        <v>101</v>
      </c>
      <c r="Y20" s="45">
        <v>11</v>
      </c>
      <c r="Z20" s="152">
        <v>37</v>
      </c>
      <c r="AA20" s="152">
        <v>3</v>
      </c>
      <c r="AB20" s="73">
        <f t="shared" si="11"/>
        <v>-64</v>
      </c>
      <c r="AC20" s="73">
        <f t="shared" si="12"/>
        <v>8</v>
      </c>
      <c r="AD20" s="63">
        <v>0</v>
      </c>
      <c r="AE20" s="54">
        <f t="shared" si="13"/>
        <v>0</v>
      </c>
      <c r="AF20" s="55">
        <v>17</v>
      </c>
      <c r="AG20" s="142">
        <v>0</v>
      </c>
      <c r="AH20" s="141">
        <f t="shared" si="14"/>
        <v>0</v>
      </c>
      <c r="AI20" s="146">
        <v>16</v>
      </c>
      <c r="AJ20" s="165">
        <f t="shared" si="37"/>
        <v>0</v>
      </c>
      <c r="AK20" s="73">
        <f t="shared" si="38"/>
        <v>1</v>
      </c>
      <c r="AL20" s="52">
        <v>1852494</v>
      </c>
      <c r="AM20" s="49">
        <f t="shared" si="15"/>
        <v>1712.1016635859519</v>
      </c>
      <c r="AN20" s="45">
        <v>9</v>
      </c>
      <c r="AO20" s="45">
        <v>1823581</v>
      </c>
      <c r="AP20" s="56">
        <f t="shared" si="16"/>
        <v>101.58550675840559</v>
      </c>
      <c r="AQ20" s="45">
        <v>11</v>
      </c>
      <c r="AR20" s="101">
        <v>1587670</v>
      </c>
      <c r="AS20" s="102">
        <f t="shared" si="17"/>
        <v>1621.7262512768132</v>
      </c>
      <c r="AT20" s="90">
        <v>7</v>
      </c>
      <c r="AU20" s="90">
        <v>1563810</v>
      </c>
      <c r="AV20" s="103">
        <f t="shared" si="18"/>
        <v>101.52576080214348</v>
      </c>
      <c r="AW20" s="90">
        <v>10</v>
      </c>
      <c r="AX20" s="20">
        <v>19.7</v>
      </c>
      <c r="AY20" s="157">
        <v>150.1</v>
      </c>
      <c r="AZ20" s="95">
        <f t="shared" si="19"/>
        <v>169.79999999999998</v>
      </c>
      <c r="BA20" s="159">
        <f t="shared" si="20"/>
        <v>156.93160813308685</v>
      </c>
      <c r="BB20" s="45">
        <v>15</v>
      </c>
      <c r="BC20" s="103">
        <v>29.2</v>
      </c>
      <c r="BD20" s="103">
        <v>153.2</v>
      </c>
      <c r="BE20" s="108">
        <f t="shared" si="21"/>
        <v>182.39999999999998</v>
      </c>
      <c r="BF20" s="108">
        <f t="shared" si="22"/>
        <v>186.3125638406537</v>
      </c>
      <c r="BG20" s="90">
        <v>16</v>
      </c>
      <c r="BH20" s="78">
        <v>402</v>
      </c>
      <c r="BI20" s="45">
        <v>266</v>
      </c>
      <c r="BJ20" s="45">
        <v>152</v>
      </c>
      <c r="BK20" s="20">
        <f t="shared" si="23"/>
        <v>66.16915422885572</v>
      </c>
      <c r="BL20" s="45">
        <v>15</v>
      </c>
      <c r="BM20" s="19">
        <f t="shared" si="24"/>
        <v>37.81094527363184</v>
      </c>
      <c r="BN20" s="45">
        <v>11</v>
      </c>
      <c r="BO20" s="89">
        <v>401</v>
      </c>
      <c r="BP20" s="90">
        <v>258</v>
      </c>
      <c r="BQ20" s="90">
        <v>153</v>
      </c>
      <c r="BR20" s="88">
        <f t="shared" si="25"/>
        <v>64.33915211970074</v>
      </c>
      <c r="BS20" s="90">
        <v>14</v>
      </c>
      <c r="BT20" s="88">
        <f t="shared" si="26"/>
        <v>38.15461346633416</v>
      </c>
      <c r="BU20" s="90">
        <v>10</v>
      </c>
      <c r="BV20" s="57">
        <v>3388</v>
      </c>
      <c r="BW20" s="57">
        <f t="shared" si="27"/>
        <v>2228.947368421053</v>
      </c>
      <c r="BX20" s="57">
        <v>7</v>
      </c>
      <c r="BY20" s="57">
        <f t="shared" si="28"/>
        <v>842.7860696517414</v>
      </c>
      <c r="BZ20" s="58">
        <v>9</v>
      </c>
      <c r="CA20" s="118">
        <v>3520</v>
      </c>
      <c r="CB20" s="118">
        <f t="shared" si="29"/>
        <v>2300.653594771242</v>
      </c>
      <c r="CC20" s="118">
        <v>8</v>
      </c>
      <c r="CD20" s="118">
        <f t="shared" si="30"/>
        <v>877.8054862842894</v>
      </c>
      <c r="CE20" s="126">
        <v>9</v>
      </c>
      <c r="CF20" s="58">
        <v>17256</v>
      </c>
      <c r="CG20" s="57">
        <f t="shared" si="31"/>
        <v>42925.37313432836</v>
      </c>
      <c r="CH20" s="55">
        <v>17</v>
      </c>
      <c r="CI20" s="126">
        <v>18852</v>
      </c>
      <c r="CJ20" s="118">
        <f t="shared" si="32"/>
        <v>47012.46882793018</v>
      </c>
      <c r="CK20" s="132">
        <v>17</v>
      </c>
      <c r="CL20" s="58">
        <v>21688566</v>
      </c>
      <c r="CM20" s="57">
        <f t="shared" si="33"/>
        <v>53951.65671641791</v>
      </c>
      <c r="CN20" s="60">
        <v>6</v>
      </c>
      <c r="CO20" s="61"/>
      <c r="CP20" s="62"/>
      <c r="CQ20" s="61"/>
      <c r="CR20" s="62"/>
      <c r="CS20" s="62"/>
      <c r="CT20" s="62"/>
      <c r="CU20" s="62"/>
      <c r="CV20" s="62"/>
      <c r="CW20" s="126">
        <v>22303509</v>
      </c>
      <c r="CX20" s="118">
        <f t="shared" si="34"/>
        <v>55619.72319201995</v>
      </c>
      <c r="CY20" s="136">
        <v>7</v>
      </c>
      <c r="CZ20" s="73">
        <f t="shared" si="35"/>
        <v>143</v>
      </c>
      <c r="DA20" s="70">
        <v>15</v>
      </c>
      <c r="DB20" s="73">
        <f t="shared" si="36"/>
        <v>144</v>
      </c>
      <c r="DC20" s="163">
        <v>14</v>
      </c>
      <c r="DD20" s="73">
        <f t="shared" si="39"/>
        <v>-1</v>
      </c>
      <c r="DE20" s="73">
        <f t="shared" si="40"/>
        <v>1</v>
      </c>
    </row>
    <row r="21" spans="1:109" ht="49.5" customHeight="1">
      <c r="A21" s="50">
        <v>16</v>
      </c>
      <c r="B21" s="51" t="s">
        <v>35</v>
      </c>
      <c r="C21" s="45">
        <v>606</v>
      </c>
      <c r="D21" s="78">
        <v>789</v>
      </c>
      <c r="E21" s="19">
        <f t="shared" si="0"/>
        <v>183</v>
      </c>
      <c r="F21" s="45">
        <v>5</v>
      </c>
      <c r="G21" s="78">
        <v>1</v>
      </c>
      <c r="H21" s="78">
        <f t="shared" si="1"/>
        <v>-4</v>
      </c>
      <c r="I21" s="56">
        <f t="shared" si="2"/>
        <v>8.25082508250825</v>
      </c>
      <c r="J21" s="56">
        <f t="shared" si="3"/>
        <v>1.2674271229404308</v>
      </c>
      <c r="K21" s="45">
        <v>9</v>
      </c>
      <c r="L21" s="45">
        <v>16</v>
      </c>
      <c r="M21" s="95">
        <f t="shared" si="4"/>
        <v>-6.983397959567819</v>
      </c>
      <c r="N21" s="73">
        <f t="shared" si="5"/>
        <v>-7</v>
      </c>
      <c r="O21" s="90">
        <v>13</v>
      </c>
      <c r="P21" s="89">
        <v>15</v>
      </c>
      <c r="Q21" s="84">
        <f t="shared" si="6"/>
        <v>2</v>
      </c>
      <c r="R21" s="56">
        <f t="shared" si="7"/>
        <v>21.45214521452145</v>
      </c>
      <c r="S21" s="56">
        <f t="shared" si="8"/>
        <v>19.011406844106464</v>
      </c>
      <c r="T21" s="45">
        <v>14</v>
      </c>
      <c r="U21" s="45">
        <v>13</v>
      </c>
      <c r="V21" s="95">
        <f t="shared" si="9"/>
        <v>-2.440738370414987</v>
      </c>
      <c r="W21" s="73">
        <f t="shared" si="10"/>
        <v>1</v>
      </c>
      <c r="X21" s="19">
        <v>71</v>
      </c>
      <c r="Y21" s="45">
        <v>5</v>
      </c>
      <c r="Z21" s="153">
        <v>40</v>
      </c>
      <c r="AA21" s="152">
        <v>4</v>
      </c>
      <c r="AB21" s="73">
        <f t="shared" si="11"/>
        <v>-31</v>
      </c>
      <c r="AC21" s="73">
        <f t="shared" si="12"/>
        <v>1</v>
      </c>
      <c r="AD21" s="63">
        <v>124.2</v>
      </c>
      <c r="AE21" s="54">
        <f t="shared" si="13"/>
        <v>0.20495049504950497</v>
      </c>
      <c r="AF21" s="55">
        <v>12</v>
      </c>
      <c r="AG21" s="142">
        <v>367.1</v>
      </c>
      <c r="AH21" s="141">
        <f t="shared" si="14"/>
        <v>0.46527249683143224</v>
      </c>
      <c r="AI21" s="146">
        <v>5</v>
      </c>
      <c r="AJ21" s="165">
        <f t="shared" si="37"/>
        <v>0.26032200178192727</v>
      </c>
      <c r="AK21" s="73">
        <f t="shared" si="38"/>
        <v>7</v>
      </c>
      <c r="AL21" s="47">
        <v>687448</v>
      </c>
      <c r="AM21" s="49">
        <f t="shared" si="15"/>
        <v>1134.4026402640263</v>
      </c>
      <c r="AN21" s="45">
        <v>14</v>
      </c>
      <c r="AO21" s="45">
        <v>686110</v>
      </c>
      <c r="AP21" s="56">
        <f t="shared" si="16"/>
        <v>100.19501246155865</v>
      </c>
      <c r="AQ21" s="45">
        <v>16</v>
      </c>
      <c r="AR21" s="104">
        <v>1088604</v>
      </c>
      <c r="AS21" s="102">
        <f t="shared" si="17"/>
        <v>1379.726235741445</v>
      </c>
      <c r="AT21" s="90">
        <v>13</v>
      </c>
      <c r="AU21" s="90">
        <v>1088329</v>
      </c>
      <c r="AV21" s="103">
        <f t="shared" si="18"/>
        <v>100.02526809448247</v>
      </c>
      <c r="AW21" s="90">
        <v>14</v>
      </c>
      <c r="AX21" s="20">
        <v>15.2</v>
      </c>
      <c r="AY21" s="157">
        <v>30.1</v>
      </c>
      <c r="AZ21" s="95">
        <f t="shared" si="19"/>
        <v>45.3</v>
      </c>
      <c r="BA21" s="159">
        <f t="shared" si="20"/>
        <v>74.75247524752474</v>
      </c>
      <c r="BB21" s="45">
        <v>10</v>
      </c>
      <c r="BC21" s="108">
        <v>22</v>
      </c>
      <c r="BD21" s="108">
        <v>35</v>
      </c>
      <c r="BE21" s="108">
        <f t="shared" si="21"/>
        <v>57</v>
      </c>
      <c r="BF21" s="108">
        <f t="shared" si="22"/>
        <v>72.24334600760456</v>
      </c>
      <c r="BG21" s="90">
        <v>9</v>
      </c>
      <c r="BH21" s="78">
        <v>266</v>
      </c>
      <c r="BI21" s="19">
        <v>193</v>
      </c>
      <c r="BJ21" s="19">
        <v>109</v>
      </c>
      <c r="BK21" s="20">
        <f t="shared" si="23"/>
        <v>72.55639097744361</v>
      </c>
      <c r="BL21" s="19">
        <v>13</v>
      </c>
      <c r="BM21" s="19">
        <f t="shared" si="24"/>
        <v>40.97744360902256</v>
      </c>
      <c r="BN21" s="19">
        <v>9</v>
      </c>
      <c r="BO21" s="89">
        <v>267</v>
      </c>
      <c r="BP21" s="88">
        <v>181</v>
      </c>
      <c r="BQ21" s="88">
        <v>100</v>
      </c>
      <c r="BR21" s="88">
        <f t="shared" si="25"/>
        <v>67.79026217228464</v>
      </c>
      <c r="BS21" s="88">
        <v>13</v>
      </c>
      <c r="BT21" s="88">
        <f t="shared" si="26"/>
        <v>37.453183520599254</v>
      </c>
      <c r="BU21" s="88">
        <v>11</v>
      </c>
      <c r="BV21" s="26">
        <v>1975</v>
      </c>
      <c r="BW21" s="57">
        <f t="shared" si="27"/>
        <v>1811.9266055045873</v>
      </c>
      <c r="BX21" s="57">
        <v>11</v>
      </c>
      <c r="BY21" s="57">
        <f t="shared" si="28"/>
        <v>742.4812030075188</v>
      </c>
      <c r="BZ21" s="58">
        <v>10</v>
      </c>
      <c r="CA21" s="119">
        <v>1884</v>
      </c>
      <c r="CB21" s="118">
        <f t="shared" si="29"/>
        <v>1884</v>
      </c>
      <c r="CC21" s="118">
        <v>11</v>
      </c>
      <c r="CD21" s="118">
        <f t="shared" si="30"/>
        <v>705.6179775280899</v>
      </c>
      <c r="CE21" s="126">
        <v>11</v>
      </c>
      <c r="CF21" s="29">
        <v>18868</v>
      </c>
      <c r="CG21" s="57">
        <f t="shared" si="31"/>
        <v>70932.33082706768</v>
      </c>
      <c r="CH21" s="55">
        <v>16</v>
      </c>
      <c r="CI21" s="130">
        <v>19518</v>
      </c>
      <c r="CJ21" s="118">
        <f t="shared" si="32"/>
        <v>73101.12359550562</v>
      </c>
      <c r="CK21" s="132">
        <v>16</v>
      </c>
      <c r="CL21" s="29">
        <v>6362257</v>
      </c>
      <c r="CM21" s="57">
        <f t="shared" si="33"/>
        <v>23918.25939849624</v>
      </c>
      <c r="CN21" s="60">
        <v>16</v>
      </c>
      <c r="CO21" s="66">
        <v>65.3</v>
      </c>
      <c r="CP21" s="31">
        <v>4</v>
      </c>
      <c r="CQ21" s="66">
        <v>61.3</v>
      </c>
      <c r="CR21" s="31">
        <v>5</v>
      </c>
      <c r="CS21" s="32">
        <v>5</v>
      </c>
      <c r="CT21" s="32">
        <v>4</v>
      </c>
      <c r="CU21" s="31">
        <f>CP21+CR21+CS21+CT21</f>
        <v>18</v>
      </c>
      <c r="CV21" s="31">
        <v>6</v>
      </c>
      <c r="CW21" s="130">
        <v>9835291</v>
      </c>
      <c r="CX21" s="118">
        <f t="shared" si="34"/>
        <v>36836.29588014981</v>
      </c>
      <c r="CY21" s="136">
        <v>13</v>
      </c>
      <c r="CZ21" s="73">
        <f t="shared" si="35"/>
        <v>155</v>
      </c>
      <c r="DA21" s="71">
        <v>17</v>
      </c>
      <c r="DB21" s="73">
        <f t="shared" si="36"/>
        <v>149</v>
      </c>
      <c r="DC21" s="164">
        <v>15</v>
      </c>
      <c r="DD21" s="73">
        <f t="shared" si="39"/>
        <v>6</v>
      </c>
      <c r="DE21" s="73">
        <f t="shared" si="40"/>
        <v>2</v>
      </c>
    </row>
    <row r="22" spans="5:109" ht="20.25">
      <c r="E22" s="19"/>
      <c r="H22" s="78">
        <f t="shared" si="1"/>
        <v>0</v>
      </c>
      <c r="I22" s="56"/>
      <c r="J22" s="56"/>
      <c r="L22" s="56"/>
      <c r="M22" s="73">
        <f t="shared" si="4"/>
        <v>0</v>
      </c>
      <c r="N22" s="73"/>
      <c r="Q22" s="84"/>
      <c r="R22" s="56"/>
      <c r="S22" s="56"/>
      <c r="U22" s="56"/>
      <c r="V22" s="95"/>
      <c r="W22" s="73"/>
      <c r="AB22" s="73"/>
      <c r="AC22" s="73"/>
      <c r="AE22" s="54"/>
      <c r="AH22" s="141"/>
      <c r="AJ22" s="165"/>
      <c r="AK22" s="73"/>
      <c r="AM22" s="49"/>
      <c r="AP22" s="56"/>
      <c r="AS22" s="102"/>
      <c r="AV22" s="90"/>
      <c r="AZ22" s="95"/>
      <c r="BA22" s="14"/>
      <c r="BF22" s="108"/>
      <c r="BK22" s="19"/>
      <c r="BM22" s="19"/>
      <c r="BR22" s="88"/>
      <c r="BT22" s="88"/>
      <c r="BY22" s="57"/>
      <c r="CB22" s="118"/>
      <c r="CD22" s="118"/>
      <c r="CG22" s="57"/>
      <c r="CJ22" s="118"/>
      <c r="CM22" s="57"/>
      <c r="CZ22" s="73">
        <f t="shared" si="35"/>
        <v>0</v>
      </c>
      <c r="DB22" s="73"/>
      <c r="DD22" s="14"/>
      <c r="DE22" s="73"/>
    </row>
    <row r="23" spans="5:109" ht="20.25">
      <c r="E23" s="19"/>
      <c r="H23" s="78">
        <f t="shared" si="1"/>
        <v>0</v>
      </c>
      <c r="I23" s="56"/>
      <c r="J23" s="56"/>
      <c r="L23" s="56"/>
      <c r="M23" s="73">
        <f t="shared" si="4"/>
        <v>0</v>
      </c>
      <c r="N23" s="73"/>
      <c r="Q23" s="84"/>
      <c r="R23" s="56"/>
      <c r="S23" s="56"/>
      <c r="U23" s="56"/>
      <c r="V23" s="95"/>
      <c r="W23" s="73"/>
      <c r="AB23" s="73"/>
      <c r="AC23" s="73"/>
      <c r="AE23" s="54"/>
      <c r="AH23" s="141"/>
      <c r="AJ23" s="165"/>
      <c r="AK23" s="73"/>
      <c r="AM23" s="49"/>
      <c r="AP23" s="56"/>
      <c r="AS23" s="102"/>
      <c r="AV23" s="90"/>
      <c r="AZ23" s="95"/>
      <c r="BA23" s="14"/>
      <c r="BF23" s="108"/>
      <c r="BK23" s="19"/>
      <c r="BM23" s="19"/>
      <c r="BR23" s="88"/>
      <c r="BT23" s="88"/>
      <c r="BY23" s="57"/>
      <c r="CB23" s="118"/>
      <c r="CD23" s="118"/>
      <c r="CG23" s="57"/>
      <c r="CJ23" s="118"/>
      <c r="CM23" s="57"/>
      <c r="CZ23" s="73"/>
      <c r="DB23" s="73"/>
      <c r="DD23" s="14"/>
      <c r="DE23" s="73"/>
    </row>
    <row r="24" spans="5:109" ht="20.25">
      <c r="E24" s="19"/>
      <c r="H24" s="78">
        <f t="shared" si="1"/>
        <v>0</v>
      </c>
      <c r="I24" s="56"/>
      <c r="J24" s="56"/>
      <c r="L24" s="56"/>
      <c r="M24" s="73">
        <f t="shared" si="4"/>
        <v>0</v>
      </c>
      <c r="N24" s="73"/>
      <c r="Q24" s="84"/>
      <c r="R24" s="56"/>
      <c r="S24" s="56"/>
      <c r="U24" s="56"/>
      <c r="V24" s="95"/>
      <c r="W24" s="73"/>
      <c r="AB24" s="73"/>
      <c r="AC24" s="73"/>
      <c r="AE24" s="54"/>
      <c r="AH24" s="141"/>
      <c r="AJ24" s="165"/>
      <c r="AK24" s="73"/>
      <c r="AM24" s="49"/>
      <c r="AP24" s="56"/>
      <c r="AS24" s="102"/>
      <c r="AV24" s="90"/>
      <c r="AZ24" s="95"/>
      <c r="BA24" s="14"/>
      <c r="BF24" s="108"/>
      <c r="BK24" s="19"/>
      <c r="BM24" s="19"/>
      <c r="BR24" s="88"/>
      <c r="BT24" s="88"/>
      <c r="BY24" s="57"/>
      <c r="CB24" s="118"/>
      <c r="CD24" s="118"/>
      <c r="CG24" s="57"/>
      <c r="CJ24" s="118"/>
      <c r="CM24" s="57"/>
      <c r="CZ24" s="73"/>
      <c r="DB24" s="73"/>
      <c r="DD24" s="14"/>
      <c r="DE24" s="73"/>
    </row>
    <row r="25" spans="1:109" ht="50.25" customHeight="1">
      <c r="A25" s="35"/>
      <c r="B25" s="36"/>
      <c r="C25" s="48"/>
      <c r="D25" s="79"/>
      <c r="E25" s="19"/>
      <c r="F25" s="33"/>
      <c r="G25" s="33"/>
      <c r="H25" s="78">
        <f t="shared" si="1"/>
        <v>0</v>
      </c>
      <c r="I25" s="56"/>
      <c r="J25" s="56"/>
      <c r="K25" s="21"/>
      <c r="L25" s="56"/>
      <c r="M25" s="73">
        <f t="shared" si="4"/>
        <v>0</v>
      </c>
      <c r="N25" s="73"/>
      <c r="O25" s="94"/>
      <c r="P25" s="94"/>
      <c r="Q25" s="84"/>
      <c r="R25" s="56"/>
      <c r="S25" s="56"/>
      <c r="T25" s="21"/>
      <c r="U25" s="56"/>
      <c r="V25" s="95"/>
      <c r="W25" s="73"/>
      <c r="X25" s="33"/>
      <c r="Y25" s="34"/>
      <c r="Z25" s="155"/>
      <c r="AA25" s="156"/>
      <c r="AB25" s="73"/>
      <c r="AC25" s="73"/>
      <c r="AD25" s="30"/>
      <c r="AE25" s="54"/>
      <c r="AF25" s="16"/>
      <c r="AG25" s="143"/>
      <c r="AH25" s="141"/>
      <c r="AI25" s="147"/>
      <c r="AJ25" s="165"/>
      <c r="AK25" s="73"/>
      <c r="AL25" s="47"/>
      <c r="AM25" s="49"/>
      <c r="AN25" s="23"/>
      <c r="AO25" s="34"/>
      <c r="AP25" s="56"/>
      <c r="AQ25" s="34"/>
      <c r="AR25" s="104"/>
      <c r="AS25" s="102"/>
      <c r="AT25" s="106"/>
      <c r="AU25" s="107"/>
      <c r="AV25" s="90"/>
      <c r="AW25" s="107"/>
      <c r="AX25" s="22"/>
      <c r="AY25" s="157"/>
      <c r="AZ25" s="95"/>
      <c r="BA25" s="14"/>
      <c r="BB25" s="45"/>
      <c r="BC25" s="109"/>
      <c r="BD25" s="108"/>
      <c r="BE25" s="108"/>
      <c r="BF25" s="108"/>
      <c r="BG25" s="90"/>
      <c r="BH25" s="79"/>
      <c r="BI25" s="24"/>
      <c r="BJ25" s="24"/>
      <c r="BK25" s="19"/>
      <c r="BL25" s="19"/>
      <c r="BM25" s="19"/>
      <c r="BN25" s="19"/>
      <c r="BO25" s="92"/>
      <c r="BP25" s="114"/>
      <c r="BQ25" s="114"/>
      <c r="BR25" s="88"/>
      <c r="BS25" s="88"/>
      <c r="BT25" s="88"/>
      <c r="BU25" s="88"/>
      <c r="BV25" s="25"/>
      <c r="BW25" s="57"/>
      <c r="BX25" s="27"/>
      <c r="BY25" s="57"/>
      <c r="BZ25" s="28"/>
      <c r="CA25" s="120"/>
      <c r="CB25" s="118"/>
      <c r="CC25" s="123"/>
      <c r="CD25" s="118"/>
      <c r="CE25" s="127"/>
      <c r="CF25" s="29"/>
      <c r="CG25" s="57"/>
      <c r="CH25" s="16"/>
      <c r="CI25" s="130"/>
      <c r="CJ25" s="118"/>
      <c r="CK25" s="100"/>
      <c r="CL25" s="14"/>
      <c r="CM25" s="57"/>
      <c r="CN25" s="31"/>
      <c r="CO25" s="31"/>
      <c r="CP25" s="31"/>
      <c r="CQ25" s="31"/>
      <c r="CR25" s="31"/>
      <c r="CS25" s="32"/>
      <c r="CT25" s="32"/>
      <c r="CU25" s="31"/>
      <c r="CV25" s="31"/>
      <c r="CW25" s="98"/>
      <c r="CX25" s="118"/>
      <c r="CY25" s="137"/>
      <c r="CZ25" s="73"/>
      <c r="DA25" s="71"/>
      <c r="DB25" s="73"/>
      <c r="DC25" s="164"/>
      <c r="DD25" s="14"/>
      <c r="DE25" s="73"/>
    </row>
    <row r="26" spans="1:109" s="37" customFormat="1" ht="82.5" customHeight="1">
      <c r="A26" s="269" t="s">
        <v>40</v>
      </c>
      <c r="B26" s="270"/>
      <c r="C26" s="45">
        <f>SUM(C5:C25)</f>
        <v>14206</v>
      </c>
      <c r="D26" s="45">
        <f aca="true" t="shared" si="41" ref="D26:S26">SUM(D5:D25)</f>
        <v>14301</v>
      </c>
      <c r="E26" s="45">
        <f t="shared" si="41"/>
        <v>95</v>
      </c>
      <c r="F26" s="45">
        <f t="shared" si="41"/>
        <v>117</v>
      </c>
      <c r="G26" s="45">
        <f t="shared" si="41"/>
        <v>131</v>
      </c>
      <c r="H26" s="45">
        <f t="shared" si="41"/>
        <v>14</v>
      </c>
      <c r="I26" s="45">
        <f t="shared" si="41"/>
        <v>136.49644200802555</v>
      </c>
      <c r="J26" s="45">
        <f t="shared" si="41"/>
        <v>155.7750814278294</v>
      </c>
      <c r="K26" s="45">
        <f t="shared" si="41"/>
        <v>153</v>
      </c>
      <c r="L26" s="45">
        <f t="shared" si="41"/>
        <v>145</v>
      </c>
      <c r="M26" s="45">
        <f t="shared" si="41"/>
        <v>19.278639419803874</v>
      </c>
      <c r="N26" s="45">
        <f t="shared" si="41"/>
        <v>8</v>
      </c>
      <c r="O26" s="45">
        <f t="shared" si="41"/>
        <v>233</v>
      </c>
      <c r="P26" s="45">
        <f t="shared" si="41"/>
        <v>214</v>
      </c>
      <c r="Q26" s="45">
        <f t="shared" si="41"/>
        <v>-19</v>
      </c>
      <c r="R26" s="45">
        <f t="shared" si="41"/>
        <v>301.10309506622195</v>
      </c>
      <c r="S26" s="45">
        <f t="shared" si="41"/>
        <v>265.7037294005362</v>
      </c>
      <c r="T26" s="45">
        <f aca="true" t="shared" si="42" ref="T26:AD26">SUM(T5:T25)</f>
        <v>153</v>
      </c>
      <c r="U26" s="45">
        <f t="shared" si="42"/>
        <v>153</v>
      </c>
      <c r="V26" s="45">
        <f t="shared" si="42"/>
        <v>-35.39936566568572</v>
      </c>
      <c r="W26" s="45">
        <f t="shared" si="42"/>
        <v>0</v>
      </c>
      <c r="X26" s="45">
        <f t="shared" si="42"/>
        <v>1331</v>
      </c>
      <c r="Y26" s="45">
        <f t="shared" si="42"/>
        <v>116</v>
      </c>
      <c r="Z26" s="45">
        <f t="shared" si="42"/>
        <v>1046</v>
      </c>
      <c r="AA26" s="45">
        <f t="shared" si="42"/>
        <v>152</v>
      </c>
      <c r="AB26" s="45">
        <f t="shared" si="42"/>
        <v>-285</v>
      </c>
      <c r="AC26" s="45">
        <f t="shared" si="42"/>
        <v>-36</v>
      </c>
      <c r="AD26" s="45">
        <f t="shared" si="42"/>
        <v>4802.9</v>
      </c>
      <c r="AE26" s="54">
        <f>AD26/C26</f>
        <v>0.33808953963114174</v>
      </c>
      <c r="AF26" s="45">
        <f>SUM(AF5:AF25)</f>
        <v>153</v>
      </c>
      <c r="AG26" s="45">
        <f>SUM(AG5:AG25)</f>
        <v>4903.600000000001</v>
      </c>
      <c r="AH26" s="45">
        <f>SUM(AH5:AH25)</f>
        <v>5.19586563645668</v>
      </c>
      <c r="AI26" s="45">
        <f>SUM(AI5:AI25)</f>
        <v>152</v>
      </c>
      <c r="AJ26" s="165">
        <f t="shared" si="37"/>
        <v>4.857776096825538</v>
      </c>
      <c r="AK26" s="73">
        <f t="shared" si="38"/>
        <v>1</v>
      </c>
      <c r="AL26" s="45">
        <f>SUM(AL5:AL25)</f>
        <v>24666709</v>
      </c>
      <c r="AM26" s="45">
        <f>SUM(AM5:AM25)</f>
        <v>29042.327117347013</v>
      </c>
      <c r="AN26" s="45"/>
      <c r="AO26" s="45">
        <f>SUM(AO5:AO25)</f>
        <v>23603631</v>
      </c>
      <c r="AP26" s="56">
        <f>AL26/AO26*100</f>
        <v>104.50387484874679</v>
      </c>
      <c r="AQ26" s="45">
        <f aca="true" t="shared" si="43" ref="AQ26:AY26">SUM(AQ5:AQ25)</f>
        <v>152</v>
      </c>
      <c r="AR26" s="45">
        <f t="shared" si="43"/>
        <v>22197493</v>
      </c>
      <c r="AS26" s="45">
        <f t="shared" si="43"/>
        <v>27273.20955464817</v>
      </c>
      <c r="AT26" s="45">
        <f t="shared" si="43"/>
        <v>153</v>
      </c>
      <c r="AU26" s="45">
        <f t="shared" si="43"/>
        <v>20626901</v>
      </c>
      <c r="AV26" s="45">
        <f t="shared" si="43"/>
        <v>1858.7738581035562</v>
      </c>
      <c r="AW26" s="45">
        <f t="shared" si="43"/>
        <v>147</v>
      </c>
      <c r="AX26" s="45">
        <f t="shared" si="43"/>
        <v>291.1</v>
      </c>
      <c r="AY26" s="158">
        <f t="shared" si="43"/>
        <v>979.2</v>
      </c>
      <c r="AZ26" s="95">
        <f>AX26+AY26</f>
        <v>1270.3000000000002</v>
      </c>
      <c r="BA26" s="159">
        <f>AZ26/C26*1000</f>
        <v>89.41996339574828</v>
      </c>
      <c r="BB26" s="45"/>
      <c r="BC26" s="45">
        <f aca="true" t="shared" si="44" ref="BC26:BJ26">SUM(BC5:BC25)</f>
        <v>354.29999999999995</v>
      </c>
      <c r="BD26" s="45">
        <f t="shared" si="44"/>
        <v>937.5999999999999</v>
      </c>
      <c r="BE26" s="45">
        <f t="shared" si="44"/>
        <v>1291.9</v>
      </c>
      <c r="BF26" s="45">
        <f t="shared" si="44"/>
        <v>1581.83149129145</v>
      </c>
      <c r="BG26" s="45">
        <f t="shared" si="44"/>
        <v>153</v>
      </c>
      <c r="BH26" s="45">
        <f t="shared" si="44"/>
        <v>4868</v>
      </c>
      <c r="BI26" s="45">
        <f t="shared" si="44"/>
        <v>4150</v>
      </c>
      <c r="BJ26" s="45">
        <f t="shared" si="44"/>
        <v>1810</v>
      </c>
      <c r="BK26" s="19">
        <f>BI26/BH26*100</f>
        <v>85.2506162695152</v>
      </c>
      <c r="BL26" s="45"/>
      <c r="BM26" s="19">
        <f>BJ26/BH26*100</f>
        <v>37.181594083812655</v>
      </c>
      <c r="BN26" s="45"/>
      <c r="BO26" s="45">
        <f aca="true" t="shared" si="45" ref="BO26:BV26">SUM(BO5:BO25)</f>
        <v>4846</v>
      </c>
      <c r="BP26" s="45">
        <f t="shared" si="45"/>
        <v>4408</v>
      </c>
      <c r="BQ26" s="45">
        <f t="shared" si="45"/>
        <v>1810</v>
      </c>
      <c r="BR26" s="45">
        <f t="shared" si="45"/>
        <v>1685.1115988746872</v>
      </c>
      <c r="BS26" s="45">
        <f t="shared" si="45"/>
        <v>143</v>
      </c>
      <c r="BT26" s="45">
        <f t="shared" si="45"/>
        <v>697.6380752200071</v>
      </c>
      <c r="BU26" s="45">
        <f t="shared" si="45"/>
        <v>152</v>
      </c>
      <c r="BV26" s="45">
        <f t="shared" si="45"/>
        <v>40392</v>
      </c>
      <c r="BW26" s="57">
        <f>BV26/BJ26*100</f>
        <v>2231.6022099447514</v>
      </c>
      <c r="BX26" s="45"/>
      <c r="BY26" s="57">
        <f>BV26/BH26*100</f>
        <v>829.7452752670501</v>
      </c>
      <c r="BZ26" s="45"/>
      <c r="CA26" s="45">
        <f aca="true" t="shared" si="46" ref="CA26:CF26">SUM(CA5:CA25)</f>
        <v>42893</v>
      </c>
      <c r="CB26" s="45">
        <f t="shared" si="46"/>
        <v>37743.51183982126</v>
      </c>
      <c r="CC26" s="45">
        <f t="shared" si="46"/>
        <v>153</v>
      </c>
      <c r="CD26" s="45">
        <f t="shared" si="46"/>
        <v>15932.417042167417</v>
      </c>
      <c r="CE26" s="45">
        <f t="shared" si="46"/>
        <v>153</v>
      </c>
      <c r="CF26" s="45">
        <f t="shared" si="46"/>
        <v>682625</v>
      </c>
      <c r="CG26" s="57">
        <f>CF26/BH26*1000</f>
        <v>140226.99260476584</v>
      </c>
      <c r="CH26" s="45"/>
      <c r="CI26" s="45">
        <f>SUM(CI5:CI25)</f>
        <v>707277</v>
      </c>
      <c r="CJ26" s="45">
        <f>SUM(CJ5:CJ25)</f>
        <v>2224538.1306777443</v>
      </c>
      <c r="CK26" s="45">
        <f>SUM(CK5:CK25)</f>
        <v>153</v>
      </c>
      <c r="CL26" s="45">
        <f>SUM(CL5:CL25)</f>
        <v>213973853</v>
      </c>
      <c r="CM26" s="57">
        <f>CL26/BH26</f>
        <v>43955.18755135579</v>
      </c>
      <c r="CN26" s="45"/>
      <c r="CO26" s="45">
        <f aca="true" t="shared" si="47" ref="CO26:CY26">SUM(CO5:CO25)</f>
        <v>593.0999999999999</v>
      </c>
      <c r="CP26" s="45">
        <f t="shared" si="47"/>
        <v>22</v>
      </c>
      <c r="CQ26" s="45">
        <f t="shared" si="47"/>
        <v>484.9</v>
      </c>
      <c r="CR26" s="45">
        <f t="shared" si="47"/>
        <v>28</v>
      </c>
      <c r="CS26" s="45">
        <f t="shared" si="47"/>
        <v>30</v>
      </c>
      <c r="CT26" s="45">
        <f t="shared" si="47"/>
        <v>35</v>
      </c>
      <c r="CU26" s="45">
        <f t="shared" si="47"/>
        <v>115</v>
      </c>
      <c r="CV26" s="45">
        <f t="shared" si="47"/>
        <v>37</v>
      </c>
      <c r="CW26" s="45">
        <f t="shared" si="47"/>
        <v>231975893</v>
      </c>
      <c r="CX26" s="45">
        <f t="shared" si="47"/>
        <v>880500.2089638939</v>
      </c>
      <c r="CY26" s="45">
        <f t="shared" si="47"/>
        <v>153</v>
      </c>
      <c r="CZ26" s="73">
        <f>K26+T26+Y26+AF26+AN26+AQ26+BB26+BL26+BN26+BX26+BZ26+CH26+CN26</f>
        <v>727</v>
      </c>
      <c r="DA26" s="45">
        <f>SUM(DA5:DA25)</f>
        <v>153</v>
      </c>
      <c r="DB26" s="73">
        <f>M26+V26+AA26+AH26+AP26+AS26+BD26+BP26+BZ26+CB26+CJ26+CP26</f>
        <v>2295168.0310864532</v>
      </c>
      <c r="DC26" s="158"/>
      <c r="DD26" s="45">
        <f>SUM(DD5:DD25)</f>
        <v>-11</v>
      </c>
      <c r="DE26" s="73"/>
    </row>
    <row r="27" spans="62:69" ht="20.25">
      <c r="BJ27" s="46"/>
      <c r="BQ27" s="115"/>
    </row>
  </sheetData>
  <sheetProtection/>
  <mergeCells count="48">
    <mergeCell ref="CX3:CX4"/>
    <mergeCell ref="BE3:BG3"/>
    <mergeCell ref="BP3:BQ3"/>
    <mergeCell ref="BR3:BS3"/>
    <mergeCell ref="BT3:BU3"/>
    <mergeCell ref="CI3:CI4"/>
    <mergeCell ref="CJ3:CJ4"/>
    <mergeCell ref="CL3:CL4"/>
    <mergeCell ref="CM3:CM4"/>
    <mergeCell ref="CW3:CW4"/>
    <mergeCell ref="AR3:AT3"/>
    <mergeCell ref="AU3:AU4"/>
    <mergeCell ref="AG3:AG4"/>
    <mergeCell ref="AH3:AH4"/>
    <mergeCell ref="AJ3:AK3"/>
    <mergeCell ref="AL3:AN3"/>
    <mergeCell ref="AO3:AO4"/>
    <mergeCell ref="AP3:AQ3"/>
    <mergeCell ref="AB3:AC3"/>
    <mergeCell ref="O3:P3"/>
    <mergeCell ref="I3:J3"/>
    <mergeCell ref="H3:H4"/>
    <mergeCell ref="M3:N3"/>
    <mergeCell ref="K3:L3"/>
    <mergeCell ref="Q3:Q4"/>
    <mergeCell ref="R3:S3"/>
    <mergeCell ref="T3:U3"/>
    <mergeCell ref="V3:W3"/>
    <mergeCell ref="DB3:DB4"/>
    <mergeCell ref="BM3:BN3"/>
    <mergeCell ref="DD3:DE3"/>
    <mergeCell ref="A1:Y1"/>
    <mergeCell ref="CO3:CP3"/>
    <mergeCell ref="CQ3:CR3"/>
    <mergeCell ref="CU3:CU4"/>
    <mergeCell ref="CZ3:CZ4"/>
    <mergeCell ref="BC3:BD3"/>
    <mergeCell ref="F3:G3"/>
    <mergeCell ref="A26:B26"/>
    <mergeCell ref="BI3:BJ3"/>
    <mergeCell ref="BK3:BL3"/>
    <mergeCell ref="CF3:CF4"/>
    <mergeCell ref="CG3:CG4"/>
    <mergeCell ref="AD3:AD4"/>
    <mergeCell ref="AE3:AE4"/>
    <mergeCell ref="AV3:AW3"/>
    <mergeCell ref="AX3:AY3"/>
    <mergeCell ref="AZ3:BB3"/>
  </mergeCells>
  <printOptions/>
  <pageMargins left="0.5905511811023623" right="0.1968503937007874" top="0.22" bottom="0" header="0.68" footer="0.43"/>
  <pageSetup fitToHeight="3" fitToWidth="3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234</dc:creator>
  <cp:keywords/>
  <dc:description/>
  <cp:lastModifiedBy>Совет</cp:lastModifiedBy>
  <cp:lastPrinted>2015-01-24T07:57:41Z</cp:lastPrinted>
  <dcterms:created xsi:type="dcterms:W3CDTF">2013-10-11T06:47:23Z</dcterms:created>
  <dcterms:modified xsi:type="dcterms:W3CDTF">2016-02-02T06:14:03Z</dcterms:modified>
  <cp:category/>
  <cp:version/>
  <cp:contentType/>
  <cp:contentStatus/>
</cp:coreProperties>
</file>